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52" activeTab="1"/>
  </bookViews>
  <sheets>
    <sheet name="選手名簿" sheetId="1" r:id="rId1"/>
    <sheet name="一覧表" sheetId="2" r:id="rId2"/>
    <sheet name="リレー個票" sheetId="3" r:id="rId3"/>
    <sheet name="DATA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'一覧表'!$C$1:$CD$160</definedName>
    <definedName name="_xlnm.Print_Titles" localSheetId="1">'一覧表'!$9:$9</definedName>
  </definedNames>
  <calcPr fullCalcOnLoad="1"/>
</workbook>
</file>

<file path=xl/sharedStrings.xml><?xml version="1.0" encoding="utf-8"?>
<sst xmlns="http://schemas.openxmlformats.org/spreadsheetml/2006/main" count="615" uniqueCount="331">
  <si>
    <t>所属</t>
  </si>
  <si>
    <t>性別</t>
  </si>
  <si>
    <t>競技者名</t>
  </si>
  <si>
    <t>記録</t>
  </si>
  <si>
    <t>4×100mR</t>
  </si>
  <si>
    <t>人</t>
  </si>
  <si>
    <t>円</t>
  </si>
  <si>
    <t>出場人数</t>
  </si>
  <si>
    <t>男子</t>
  </si>
  <si>
    <t>女子</t>
  </si>
  <si>
    <t>種目</t>
  </si>
  <si>
    <t>名　　　前</t>
  </si>
  <si>
    <t>学年</t>
  </si>
  <si>
    <t>リレーチーム数</t>
  </si>
  <si>
    <t>学年</t>
  </si>
  <si>
    <t>ナンバー</t>
  </si>
  <si>
    <t>競技者名</t>
  </si>
  <si>
    <t>競技者名略称</t>
  </si>
  <si>
    <t>性別</t>
  </si>
  <si>
    <t>陸連コード</t>
  </si>
  <si>
    <t>年齢</t>
  </si>
  <si>
    <t>個人出場</t>
  </si>
  <si>
    <t>個人種目数</t>
  </si>
  <si>
    <t>男子4×100mR-A</t>
  </si>
  <si>
    <t>男子4×100mR-B</t>
  </si>
  <si>
    <t>男子4×100mR-C</t>
  </si>
  <si>
    <t>女子4×100mR-A</t>
  </si>
  <si>
    <t>女子4×100mR-B</t>
  </si>
  <si>
    <t>女子4×100mR-C</t>
  </si>
  <si>
    <t>リレーオーダー人数</t>
  </si>
  <si>
    <t>ﾁｰﾑ</t>
  </si>
  <si>
    <t>A1</t>
  </si>
  <si>
    <t>B1</t>
  </si>
  <si>
    <t>C1</t>
  </si>
  <si>
    <t>A2</t>
  </si>
  <si>
    <t>B2</t>
  </si>
  <si>
    <t>A</t>
  </si>
  <si>
    <t>合計</t>
  </si>
  <si>
    <t>E-Mail</t>
  </si>
  <si>
    <t>E</t>
  </si>
  <si>
    <t>F</t>
  </si>
  <si>
    <t>I</t>
  </si>
  <si>
    <t>D1</t>
  </si>
  <si>
    <t>E1</t>
  </si>
  <si>
    <t>F1</t>
  </si>
  <si>
    <t>G1</t>
  </si>
  <si>
    <t>H1</t>
  </si>
  <si>
    <t>I1</t>
  </si>
  <si>
    <t>J1</t>
  </si>
  <si>
    <t>C2</t>
  </si>
  <si>
    <t>D2</t>
  </si>
  <si>
    <t>E2</t>
  </si>
  <si>
    <t>F2</t>
  </si>
  <si>
    <t>G2</t>
  </si>
  <si>
    <t>H2</t>
  </si>
  <si>
    <t>I2</t>
  </si>
  <si>
    <t>J2</t>
  </si>
  <si>
    <t>A</t>
  </si>
  <si>
    <t>B</t>
  </si>
  <si>
    <t>C</t>
  </si>
  <si>
    <t>D</t>
  </si>
  <si>
    <t>G</t>
  </si>
  <si>
    <t>H</t>
  </si>
  <si>
    <t>J</t>
  </si>
  <si>
    <t>申込責任者</t>
  </si>
  <si>
    <t>緊急連絡先</t>
  </si>
  <si>
    <t>連絡先住所</t>
  </si>
  <si>
    <t>男子出場</t>
  </si>
  <si>
    <t>女子出場</t>
  </si>
  <si>
    <r>
      <t>4</t>
    </r>
    <r>
      <rPr>
        <sz val="12"/>
        <rFont val="ＭＳ Ｐ明朝"/>
        <family val="1"/>
      </rPr>
      <t>継</t>
    </r>
  </si>
  <si>
    <t>マイル</t>
  </si>
  <si>
    <t>クラブ顧問名</t>
  </si>
  <si>
    <t>競技会名</t>
  </si>
  <si>
    <t>No.A2</t>
  </si>
  <si>
    <t>A2rank</t>
  </si>
  <si>
    <t>No.B2</t>
  </si>
  <si>
    <t>B2rank</t>
  </si>
  <si>
    <t>No.C2</t>
  </si>
  <si>
    <t>C2rank</t>
  </si>
  <si>
    <t>No.D2</t>
  </si>
  <si>
    <t>D2rank</t>
  </si>
  <si>
    <t>No.E2</t>
  </si>
  <si>
    <t>E2rank</t>
  </si>
  <si>
    <t>No.F2</t>
  </si>
  <si>
    <t>F2rank</t>
  </si>
  <si>
    <t>No.A1</t>
  </si>
  <si>
    <t>A1rank</t>
  </si>
  <si>
    <t>No.B1</t>
  </si>
  <si>
    <t>B1rank</t>
  </si>
  <si>
    <t>No.C1</t>
  </si>
  <si>
    <t>C1rank</t>
  </si>
  <si>
    <t>No.D1</t>
  </si>
  <si>
    <t>D1rank</t>
  </si>
  <si>
    <t>No.E1</t>
  </si>
  <si>
    <t>E1rank</t>
  </si>
  <si>
    <t>No.F1</t>
  </si>
  <si>
    <t>F1rank</t>
  </si>
  <si>
    <t>可</t>
  </si>
  <si>
    <t>当日、審判可能かどうかを選択してください。</t>
  </si>
  <si>
    <t>ﾅﾝﾊﾞｰ</t>
  </si>
  <si>
    <t>所　　属</t>
  </si>
  <si>
    <t>参 加 料</t>
  </si>
  <si>
    <t>TRIM(JIS)</t>
  </si>
  <si>
    <t>出場者数</t>
  </si>
  <si>
    <t>所属コード1</t>
  </si>
  <si>
    <t>所属コード2</t>
  </si>
  <si>
    <t>ナンバー2</t>
  </si>
  <si>
    <t>競技者名カナ</t>
  </si>
  <si>
    <t>生年</t>
  </si>
  <si>
    <t>月日</t>
  </si>
  <si>
    <t>個人所属地名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</si>
  <si>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</si>
  <si>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</si>
  <si>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</si>
  <si>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</si>
  <si>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</si>
  <si>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</si>
  <si>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</si>
  <si>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</si>
  <si>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</si>
  <si>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</si>
  <si>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</si>
  <si>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</si>
  <si>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</si>
  <si>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</si>
  <si>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</si>
  <si>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</si>
  <si>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</si>
  <si>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</si>
  <si>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</si>
  <si>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</si>
  <si>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r>
      <t>種目</t>
    </r>
    <r>
      <rPr>
        <sz val="9"/>
        <rFont val="Century"/>
        <family val="1"/>
      </rPr>
      <t>1</t>
    </r>
  </si>
  <si>
    <t>コード</t>
  </si>
  <si>
    <r>
      <t>種目</t>
    </r>
    <r>
      <rPr>
        <sz val="9"/>
        <rFont val="Century"/>
        <family val="1"/>
      </rPr>
      <t>3</t>
    </r>
  </si>
  <si>
    <t>code</t>
  </si>
  <si>
    <t>vlook</t>
  </si>
  <si>
    <t>No.A1</t>
  </si>
  <si>
    <t>A1rank</t>
  </si>
  <si>
    <t>No.B1</t>
  </si>
  <si>
    <t>B1rank</t>
  </si>
  <si>
    <t>No.C1</t>
  </si>
  <si>
    <t>C1rank</t>
  </si>
  <si>
    <t>No.D1</t>
  </si>
  <si>
    <t>D1rank</t>
  </si>
  <si>
    <t>No.E1</t>
  </si>
  <si>
    <t>E1rank</t>
  </si>
  <si>
    <t>No.F1</t>
  </si>
  <si>
    <t>F1rank</t>
  </si>
  <si>
    <t>No.A2</t>
  </si>
  <si>
    <t>A2rank</t>
  </si>
  <si>
    <t>No.B2</t>
  </si>
  <si>
    <t>B2rank</t>
  </si>
  <si>
    <t>No.C2</t>
  </si>
  <si>
    <t>C2rank</t>
  </si>
  <si>
    <t>No.D2</t>
  </si>
  <si>
    <t>D2rank</t>
  </si>
  <si>
    <t>No.E2</t>
  </si>
  <si>
    <t>E2rank</t>
  </si>
  <si>
    <t>No.F2</t>
  </si>
  <si>
    <t>F2rank</t>
  </si>
  <si>
    <t>コード</t>
  </si>
  <si>
    <t>男子4×100mR-D</t>
  </si>
  <si>
    <t>男子4×100mR-E</t>
  </si>
  <si>
    <t>男子4×100mR-F</t>
  </si>
  <si>
    <t>女子4×100mR-D</t>
  </si>
  <si>
    <t>女子4×100mR-E</t>
  </si>
  <si>
    <t>女子4×100mR-F</t>
  </si>
  <si>
    <t>vlook</t>
  </si>
  <si>
    <t>コード</t>
  </si>
  <si>
    <t>チーム</t>
  </si>
  <si>
    <t>ナンバー</t>
  </si>
  <si>
    <t>B</t>
  </si>
  <si>
    <t>C</t>
  </si>
  <si>
    <t>D</t>
  </si>
  <si>
    <t>E</t>
  </si>
  <si>
    <t>F</t>
  </si>
  <si>
    <t>チーム</t>
  </si>
  <si>
    <t>ナンバー</t>
  </si>
  <si>
    <t>↓</t>
  </si>
  <si>
    <t>個人種目参加人数</t>
  </si>
  <si>
    <t xml:space="preserve">400mR </t>
  </si>
  <si>
    <t>1600mR</t>
  </si>
  <si>
    <t>4×100mR</t>
  </si>
  <si>
    <t>4×400mR</t>
  </si>
  <si>
    <t>男子4×４00mR-A</t>
  </si>
  <si>
    <t>男子4×400mR-B</t>
  </si>
  <si>
    <t>男子4×４00mR-C</t>
  </si>
  <si>
    <t>男子4×400mR-D</t>
  </si>
  <si>
    <t>男子4×400mR-E</t>
  </si>
  <si>
    <t>男子4×400mR-F</t>
  </si>
  <si>
    <t>女子4×400mR-A</t>
  </si>
  <si>
    <t>女子4×400mR-B</t>
  </si>
  <si>
    <t>女子4×400mR-C</t>
  </si>
  <si>
    <t>女子4×400mR-D</t>
  </si>
  <si>
    <t>女子4×400mR-E</t>
  </si>
  <si>
    <t>女子4×400mR-F</t>
  </si>
  <si>
    <t>A</t>
  </si>
  <si>
    <t>B</t>
  </si>
  <si>
    <t>C</t>
  </si>
  <si>
    <t>D</t>
  </si>
  <si>
    <t>E</t>
  </si>
  <si>
    <t>F</t>
  </si>
  <si>
    <t>R1</t>
  </si>
  <si>
    <t>R2</t>
  </si>
  <si>
    <t>コード付加番号</t>
  </si>
  <si>
    <t>ID</t>
  </si>
  <si>
    <t>参加競技コード</t>
  </si>
  <si>
    <t>自己記録</t>
  </si>
  <si>
    <t>オープン参加FLG</t>
  </si>
  <si>
    <t>記録FLG</t>
  </si>
  <si>
    <t>第1回津記録会</t>
  </si>
  <si>
    <r>
      <rPr>
        <sz val="10"/>
        <rFont val="ＭＳ Ｐ明朝"/>
        <family val="1"/>
      </rPr>
      <t>　</t>
    </r>
    <r>
      <rPr>
        <sz val="10"/>
        <rFont val="Century"/>
        <family val="1"/>
      </rPr>
      <t>100m</t>
    </r>
  </si>
  <si>
    <r>
      <rPr>
        <sz val="10"/>
        <rFont val="ＭＳ Ｐ明朝"/>
        <family val="1"/>
      </rPr>
      <t>　</t>
    </r>
    <r>
      <rPr>
        <sz val="10"/>
        <rFont val="Century"/>
        <family val="1"/>
      </rPr>
      <t>200m</t>
    </r>
  </si>
  <si>
    <r>
      <rPr>
        <sz val="10"/>
        <rFont val="ＭＳ Ｐ明朝"/>
        <family val="1"/>
      </rPr>
      <t>　</t>
    </r>
    <r>
      <rPr>
        <sz val="10"/>
        <rFont val="Century"/>
        <family val="1"/>
      </rPr>
      <t>400m</t>
    </r>
  </si>
  <si>
    <r>
      <rPr>
        <sz val="10"/>
        <rFont val="ＭＳ Ｐ明朝"/>
        <family val="1"/>
      </rPr>
      <t>　</t>
    </r>
    <r>
      <rPr>
        <sz val="10"/>
        <rFont val="Century"/>
        <family val="1"/>
      </rPr>
      <t>800m</t>
    </r>
  </si>
  <si>
    <r>
      <rPr>
        <sz val="10"/>
        <rFont val="ＭＳ Ｐ明朝"/>
        <family val="1"/>
      </rPr>
      <t>　</t>
    </r>
    <r>
      <rPr>
        <sz val="10"/>
        <rFont val="Century"/>
        <family val="1"/>
      </rPr>
      <t>1500m</t>
    </r>
  </si>
  <si>
    <r>
      <rPr>
        <sz val="10"/>
        <rFont val="ＭＳ Ｐ明朝"/>
        <family val="1"/>
      </rPr>
      <t>　</t>
    </r>
    <r>
      <rPr>
        <sz val="10"/>
        <rFont val="Century"/>
        <family val="1"/>
      </rPr>
      <t>3000m</t>
    </r>
  </si>
  <si>
    <r>
      <rPr>
        <sz val="10"/>
        <rFont val="ＭＳ Ｐ明朝"/>
        <family val="1"/>
      </rPr>
      <t>　</t>
    </r>
    <r>
      <rPr>
        <sz val="10"/>
        <rFont val="Century"/>
        <family val="1"/>
      </rPr>
      <t>5000m</t>
    </r>
  </si>
  <si>
    <r>
      <rPr>
        <sz val="10"/>
        <rFont val="ＭＳ Ｐ明朝"/>
        <family val="1"/>
      </rPr>
      <t>　</t>
    </r>
    <r>
      <rPr>
        <sz val="10"/>
        <rFont val="Century"/>
        <family val="1"/>
      </rPr>
      <t>100mH</t>
    </r>
  </si>
  <si>
    <r>
      <rPr>
        <sz val="10"/>
        <rFont val="ＭＳ Ｐ明朝"/>
        <family val="1"/>
      </rPr>
      <t>　</t>
    </r>
    <r>
      <rPr>
        <sz val="10"/>
        <rFont val="Century"/>
        <family val="1"/>
      </rPr>
      <t>110mH</t>
    </r>
  </si>
  <si>
    <t>　 走高跳</t>
  </si>
  <si>
    <t>　 走幅跳</t>
  </si>
  <si>
    <t>　 三段跳</t>
  </si>
  <si>
    <r>
      <rPr>
        <sz val="10"/>
        <rFont val="ＭＳ Ｐ明朝"/>
        <family val="1"/>
      </rPr>
      <t>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砲丸投</t>
    </r>
    <r>
      <rPr>
        <sz val="10"/>
        <rFont val="Century"/>
        <family val="1"/>
      </rPr>
      <t xml:space="preserve"> 4.000kg</t>
    </r>
  </si>
  <si>
    <r>
      <rPr>
        <sz val="10"/>
        <rFont val="ＭＳ Ｐ明朝"/>
        <family val="1"/>
      </rPr>
      <t>　砲丸投</t>
    </r>
    <r>
      <rPr>
        <sz val="10"/>
        <rFont val="Century"/>
        <family val="1"/>
      </rPr>
      <t xml:space="preserve">  7.260kg</t>
    </r>
  </si>
  <si>
    <t>ＮＴＲＣ</t>
  </si>
  <si>
    <t>柳河精機</t>
  </si>
  <si>
    <t>ウイラン</t>
  </si>
  <si>
    <t>三菱化学</t>
  </si>
  <si>
    <t>三重TFC</t>
  </si>
  <si>
    <t>ｼﾝﾌｫﾆｱﾃｸﾉﾛｼﾞｰ</t>
  </si>
  <si>
    <t>伊賀TC</t>
  </si>
  <si>
    <t>iDEAR</t>
  </si>
  <si>
    <t>Ｍ＆Ｋ</t>
  </si>
  <si>
    <t>熊野RC</t>
  </si>
  <si>
    <t>名張ｸﾗﾌﾞ</t>
  </si>
  <si>
    <t>南勢陸上ク</t>
  </si>
  <si>
    <t>KIZUNA AC</t>
  </si>
  <si>
    <t>皇大RC</t>
  </si>
  <si>
    <t>こぶたＲＣ</t>
  </si>
  <si>
    <t>ミエウインド</t>
  </si>
  <si>
    <t>SARA</t>
  </si>
  <si>
    <t>静岡大</t>
  </si>
  <si>
    <t>名大</t>
  </si>
  <si>
    <t>愛教大</t>
  </si>
  <si>
    <t>名工大</t>
  </si>
  <si>
    <t>三重大</t>
  </si>
  <si>
    <t>滋賀大</t>
  </si>
  <si>
    <t>京大</t>
  </si>
  <si>
    <t>京教大</t>
  </si>
  <si>
    <t>京工繊大</t>
  </si>
  <si>
    <t>阪大</t>
  </si>
  <si>
    <t>大教大</t>
  </si>
  <si>
    <t>神戸大</t>
  </si>
  <si>
    <t>奈良教大</t>
  </si>
  <si>
    <t>奈良女大</t>
  </si>
  <si>
    <t>和大</t>
  </si>
  <si>
    <t>愛知県大</t>
  </si>
  <si>
    <t>名市大</t>
  </si>
  <si>
    <t>京府大</t>
  </si>
  <si>
    <t>京都府医大</t>
  </si>
  <si>
    <t>大市大</t>
  </si>
  <si>
    <t>大府大</t>
  </si>
  <si>
    <t>奈良県医大</t>
  </si>
  <si>
    <t>至学館大</t>
  </si>
  <si>
    <t>中部大</t>
  </si>
  <si>
    <t>名学大</t>
  </si>
  <si>
    <t>名商大</t>
  </si>
  <si>
    <t>南山大</t>
  </si>
  <si>
    <t>日本福大</t>
  </si>
  <si>
    <t>名城大</t>
  </si>
  <si>
    <t>皇學館大</t>
  </si>
  <si>
    <t>積水化学</t>
  </si>
  <si>
    <t>番号</t>
  </si>
  <si>
    <t>登録月日</t>
  </si>
  <si>
    <t>学校コード</t>
  </si>
  <si>
    <t>登録番号</t>
  </si>
  <si>
    <t>登録の種類</t>
  </si>
  <si>
    <t>氏名</t>
  </si>
  <si>
    <t>フリガナ</t>
  </si>
  <si>
    <t>(○／○○）</t>
  </si>
  <si>
    <t>地区</t>
  </si>
  <si>
    <t>選手番号</t>
  </si>
  <si>
    <t>（姓と名の間は全角１文字スペース）</t>
  </si>
  <si>
    <t>（全角カタカナで入力、姓と名の間は全角１文字スペース）</t>
  </si>
  <si>
    <t>三重陸協</t>
  </si>
  <si>
    <t>NTN</t>
  </si>
  <si>
    <t>四日市TFC</t>
  </si>
  <si>
    <t>米鈴AC</t>
  </si>
  <si>
    <t>三重教員AC</t>
  </si>
  <si>
    <t>八千代工業</t>
  </si>
  <si>
    <t>三重県庁AC</t>
  </si>
  <si>
    <t>三重大医陸</t>
  </si>
  <si>
    <t>八千代翔友会</t>
  </si>
  <si>
    <t>ﾃﾞﾝｿｰ</t>
  </si>
  <si>
    <t>Ise TC</t>
  </si>
  <si>
    <t>日本陸送</t>
  </si>
  <si>
    <t>ASSA-TC</t>
  </si>
  <si>
    <t>Y.W.C</t>
  </si>
  <si>
    <t>ﾌﾘｰｽﾀｲﾙ</t>
  </si>
  <si>
    <t>松阪市役所</t>
  </si>
  <si>
    <t>橋南スポーツ</t>
  </si>
  <si>
    <t>eA三重</t>
  </si>
  <si>
    <t>JACK</t>
  </si>
  <si>
    <t>K's-AC</t>
  </si>
  <si>
    <t>NURF</t>
  </si>
  <si>
    <t>ｼｬｶﾘｷ</t>
  </si>
  <si>
    <t>T.G.K</t>
  </si>
  <si>
    <t>JA三重中央</t>
  </si>
  <si>
    <t>ﾗﾝﾄﾞﾘｰﾑ</t>
  </si>
  <si>
    <t>Sun TFC</t>
  </si>
  <si>
    <t>こものRC</t>
  </si>
  <si>
    <t>ﾊﾟﾅｿﾆｯｸｲｾ</t>
  </si>
  <si>
    <t>ｽﾎﾟﾙﾄﾏｯｸｽ</t>
  </si>
  <si>
    <t>ﾘｱﾌﾟﾛ</t>
  </si>
  <si>
    <t>ｳﾞｨｱﾃｨﾝRC</t>
  </si>
  <si>
    <t>VOLK</t>
  </si>
  <si>
    <t>白山陸上ク</t>
  </si>
  <si>
    <t>ｲﾑﾗAA</t>
  </si>
  <si>
    <t>J&amp;E久居</t>
  </si>
  <si>
    <t>ｱｽﾘｰﾄY</t>
  </si>
  <si>
    <t>鈴鹿医療大</t>
  </si>
  <si>
    <t>三重ﾏｽﾀｰｽﾞ</t>
  </si>
  <si>
    <t>TRIBE</t>
  </si>
  <si>
    <t>近大高専</t>
  </si>
  <si>
    <t>鈴鹿高専</t>
  </si>
  <si>
    <t>デンソー大安</t>
  </si>
  <si>
    <t>種目2</t>
  </si>
  <si>
    <t>ULTIMATE</t>
  </si>
  <si>
    <t>第1回津記録会2023年度競技者データ</t>
  </si>
  <si>
    <t>NSC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</si>
</sst>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°&quot;mm&quot;’'&quot;ss&quot;”&quot;\t\t&quot;&quot;"/>
    <numFmt numFmtId="177" formatCode="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1"/>
      <name val="Century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b/>
      <sz val="11"/>
      <name val="Century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2"/>
      <name val="Century"/>
      <family val="1"/>
    </font>
    <font>
      <sz val="11"/>
      <color indexed="9"/>
      <name val="Century"/>
      <family val="1"/>
    </font>
    <font>
      <sz val="12"/>
      <color indexed="12"/>
      <name val="Century"/>
      <family val="1"/>
    </font>
    <font>
      <sz val="10"/>
      <name val="ＭＳ Ｐ明朝"/>
      <family val="1"/>
    </font>
    <font>
      <b/>
      <sz val="11"/>
      <color indexed="9"/>
      <name val="ＭＳ 明朝"/>
      <family val="1"/>
    </font>
    <font>
      <sz val="11"/>
      <color indexed="12"/>
      <name val="Century"/>
      <family val="1"/>
    </font>
    <font>
      <b/>
      <sz val="11"/>
      <color indexed="12"/>
      <name val="Century"/>
      <family val="1"/>
    </font>
    <font>
      <b/>
      <sz val="11"/>
      <color indexed="10"/>
      <name val="Century"/>
      <family val="1"/>
    </font>
    <font>
      <sz val="14"/>
      <name val="ＭＳ 明朝"/>
      <family val="1"/>
    </font>
    <font>
      <b/>
      <sz val="16"/>
      <name val="ＭＳ Ｐ明朝"/>
      <family val="1"/>
    </font>
    <font>
      <sz val="9"/>
      <color indexed="12"/>
      <name val="Century"/>
      <family val="1"/>
    </font>
    <font>
      <sz val="9"/>
      <color indexed="10"/>
      <name val="Century"/>
      <family val="1"/>
    </font>
    <font>
      <sz val="9"/>
      <color indexed="17"/>
      <name val="Century"/>
      <family val="1"/>
    </font>
    <font>
      <sz val="9"/>
      <color indexed="53"/>
      <name val="Century"/>
      <family val="1"/>
    </font>
    <font>
      <b/>
      <sz val="11"/>
      <color indexed="17"/>
      <name val="Century"/>
      <family val="1"/>
    </font>
    <font>
      <b/>
      <sz val="11"/>
      <color indexed="53"/>
      <name val="Century"/>
      <family val="1"/>
    </font>
    <font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8"/>
      <name val="ＭＳ Ｐ明朝"/>
      <family val="1"/>
    </font>
    <font>
      <sz val="10"/>
      <color indexed="12"/>
      <name val="ＭＳ Ｐ明朝"/>
      <family val="1"/>
    </font>
    <font>
      <sz val="10"/>
      <color indexed="10"/>
      <name val="ＭＳ Ｐ明朝"/>
      <family val="1"/>
    </font>
    <font>
      <sz val="10"/>
      <color indexed="17"/>
      <name val="ＭＳ Ｐ明朝"/>
      <family val="1"/>
    </font>
    <font>
      <sz val="10"/>
      <color indexed="53"/>
      <name val="ＭＳ Ｐ明朝"/>
      <family val="1"/>
    </font>
    <font>
      <b/>
      <sz val="14"/>
      <name val="ＭＳ 明朝"/>
      <family val="1"/>
    </font>
    <font>
      <b/>
      <sz val="14"/>
      <name val="Century"/>
      <family val="1"/>
    </font>
    <font>
      <sz val="12"/>
      <color indexed="16"/>
      <name val="ＭＳ Ｐ明朝"/>
      <family val="1"/>
    </font>
    <font>
      <sz val="10"/>
      <color indexed="16"/>
      <name val="ＭＳ 明朝"/>
      <family val="1"/>
    </font>
    <font>
      <sz val="9"/>
      <color indexed="16"/>
      <name val="ＭＳ 明朝"/>
      <family val="1"/>
    </font>
    <font>
      <sz val="12"/>
      <color indexed="16"/>
      <name val="ＭＳ 明朝"/>
      <family val="1"/>
    </font>
    <font>
      <sz val="8"/>
      <color indexed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dotted">
        <color indexed="16"/>
      </right>
      <top style="thin">
        <color indexed="16"/>
      </top>
      <bottom>
        <color indexed="63"/>
      </bottom>
    </border>
    <border>
      <left style="dotted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>
        <color indexed="16"/>
      </left>
      <right style="thin">
        <color indexed="16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16"/>
      </right>
      <top style="medium"/>
      <bottom>
        <color indexed="63"/>
      </bottom>
    </border>
    <border>
      <left style="medium"/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medium"/>
      <bottom style="thin">
        <color indexed="16"/>
      </bottom>
    </border>
    <border>
      <left>
        <color indexed="63"/>
      </left>
      <right style="thin">
        <color indexed="16"/>
      </right>
      <top style="medium"/>
      <bottom style="thin">
        <color indexed="16"/>
      </bottom>
    </border>
    <border>
      <left style="thin">
        <color indexed="16"/>
      </left>
      <right style="medium"/>
      <top style="medium"/>
      <bottom>
        <color indexed="63"/>
      </bottom>
    </border>
    <border>
      <left style="thin">
        <color indexed="16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1" applyNumberFormat="0" applyAlignment="0" applyProtection="0"/>
    <xf numFmtId="0" fontId="69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0" fillId="0" borderId="3" applyNumberFormat="0" applyFill="0" applyAlignment="0" applyProtection="0"/>
    <xf numFmtId="0" fontId="71" fillId="28" borderId="0" applyNumberFormat="0" applyBorder="0" applyAlignment="0" applyProtection="0"/>
    <xf numFmtId="0" fontId="72" fillId="29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29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0" borderId="4" applyNumberFormat="0" applyAlignment="0" applyProtection="0"/>
    <xf numFmtId="0" fontId="9" fillId="0" borderId="0" applyNumberFormat="0" applyFill="0" applyBorder="0" applyAlignment="0" applyProtection="0"/>
    <xf numFmtId="0" fontId="81" fillId="31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5" fillId="32" borderId="12" xfId="0" applyFont="1" applyFill="1" applyBorder="1" applyAlignment="1" applyProtection="1">
      <alignment horizontal="center" vertical="center"/>
      <protection hidden="1"/>
    </xf>
    <xf numFmtId="0" fontId="12" fillId="33" borderId="13" xfId="0" applyFont="1" applyFill="1" applyBorder="1" applyAlignment="1" applyProtection="1">
      <alignment horizontal="center" vertical="center"/>
      <protection hidden="1"/>
    </xf>
    <xf numFmtId="0" fontId="12" fillId="3" borderId="13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vertical="center"/>
      <protection hidden="1"/>
    </xf>
    <xf numFmtId="0" fontId="11" fillId="33" borderId="12" xfId="0" applyFont="1" applyFill="1" applyBorder="1" applyAlignment="1" applyProtection="1">
      <alignment vertical="center"/>
      <protection hidden="1"/>
    </xf>
    <xf numFmtId="0" fontId="11" fillId="33" borderId="11" xfId="0" applyFont="1" applyFill="1" applyBorder="1" applyAlignment="1" applyProtection="1">
      <alignment vertical="center"/>
      <protection hidden="1"/>
    </xf>
    <xf numFmtId="0" fontId="11" fillId="33" borderId="16" xfId="0" applyFont="1" applyFill="1" applyBorder="1" applyAlignment="1" applyProtection="1">
      <alignment vertical="center"/>
      <protection hidden="1"/>
    </xf>
    <xf numFmtId="0" fontId="11" fillId="33" borderId="17" xfId="0" applyFont="1" applyFill="1" applyBorder="1" applyAlignment="1" applyProtection="1">
      <alignment vertical="center"/>
      <protection hidden="1"/>
    </xf>
    <xf numFmtId="0" fontId="11" fillId="33" borderId="18" xfId="0" applyFont="1" applyFill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1" fillId="34" borderId="22" xfId="0" applyFont="1" applyFill="1" applyBorder="1" applyAlignment="1" applyProtection="1">
      <alignment horizontal="center" vertical="center"/>
      <protection hidden="1"/>
    </xf>
    <xf numFmtId="0" fontId="21" fillId="35" borderId="22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176" fontId="14" fillId="32" borderId="24" xfId="0" applyNumberFormat="1" applyFont="1" applyFill="1" applyBorder="1" applyAlignment="1" applyProtection="1">
      <alignment horizontal="center" vertical="center"/>
      <protection hidden="1"/>
    </xf>
    <xf numFmtId="0" fontId="4" fillId="36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1" fillId="33" borderId="25" xfId="0" applyFont="1" applyFill="1" applyBorder="1" applyAlignment="1" applyProtection="1">
      <alignment vertical="center"/>
      <protection hidden="1"/>
    </xf>
    <xf numFmtId="0" fontId="11" fillId="33" borderId="26" xfId="0" applyFont="1" applyFill="1" applyBorder="1" applyAlignment="1" applyProtection="1">
      <alignment vertical="center"/>
      <protection hidden="1"/>
    </xf>
    <xf numFmtId="0" fontId="11" fillId="33" borderId="27" xfId="0" applyFont="1" applyFill="1" applyBorder="1" applyAlignment="1" applyProtection="1">
      <alignment vertical="center"/>
      <protection hidden="1"/>
    </xf>
    <xf numFmtId="0" fontId="11" fillId="33" borderId="28" xfId="0" applyFont="1" applyFill="1" applyBorder="1" applyAlignment="1" applyProtection="1">
      <alignment vertical="center"/>
      <protection hidden="1"/>
    </xf>
    <xf numFmtId="0" fontId="11" fillId="33" borderId="29" xfId="0" applyFont="1" applyFill="1" applyBorder="1" applyAlignment="1" applyProtection="1">
      <alignment vertical="center"/>
      <protection hidden="1"/>
    </xf>
    <xf numFmtId="0" fontId="11" fillId="33" borderId="30" xfId="0" applyFont="1" applyFill="1" applyBorder="1" applyAlignment="1" applyProtection="1">
      <alignment vertical="center"/>
      <protection hidden="1"/>
    </xf>
    <xf numFmtId="0" fontId="11" fillId="33" borderId="31" xfId="0" applyFont="1" applyFill="1" applyBorder="1" applyAlignment="1" applyProtection="1">
      <alignment vertical="center"/>
      <protection hidden="1"/>
    </xf>
    <xf numFmtId="0" fontId="11" fillId="33" borderId="30" xfId="0" applyFont="1" applyFill="1" applyBorder="1" applyAlignment="1" applyProtection="1">
      <alignment horizontal="right" vertical="center"/>
      <protection hidden="1"/>
    </xf>
    <xf numFmtId="0" fontId="11" fillId="33" borderId="32" xfId="0" applyFont="1" applyFill="1" applyBorder="1" applyAlignment="1" applyProtection="1">
      <alignment horizontal="right" vertical="center"/>
      <protection hidden="1"/>
    </xf>
    <xf numFmtId="0" fontId="11" fillId="33" borderId="33" xfId="0" applyFont="1" applyFill="1" applyBorder="1" applyAlignment="1" applyProtection="1">
      <alignment horizontal="right" vertical="center"/>
      <protection hidden="1"/>
    </xf>
    <xf numFmtId="0" fontId="4" fillId="37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33" borderId="34" xfId="0" applyFont="1" applyFill="1" applyBorder="1" applyAlignment="1" applyProtection="1">
      <alignment vertical="center"/>
      <protection hidden="1"/>
    </xf>
    <xf numFmtId="0" fontId="11" fillId="33" borderId="35" xfId="0" applyFont="1" applyFill="1" applyBorder="1" applyAlignment="1" applyProtection="1">
      <alignment vertical="center"/>
      <protection hidden="1"/>
    </xf>
    <xf numFmtId="0" fontId="11" fillId="33" borderId="36" xfId="0" applyFont="1" applyFill="1" applyBorder="1" applyAlignment="1" applyProtection="1">
      <alignment vertical="center"/>
      <protection hidden="1"/>
    </xf>
    <xf numFmtId="0" fontId="11" fillId="33" borderId="37" xfId="0" applyFont="1" applyFill="1" applyBorder="1" applyAlignment="1" applyProtection="1">
      <alignment vertical="center"/>
      <protection hidden="1"/>
    </xf>
    <xf numFmtId="0" fontId="11" fillId="33" borderId="38" xfId="0" applyFont="1" applyFill="1" applyBorder="1" applyAlignment="1" applyProtection="1">
      <alignment vertical="center"/>
      <protection hidden="1"/>
    </xf>
    <xf numFmtId="0" fontId="4" fillId="38" borderId="0" xfId="0" applyFont="1" applyFill="1" applyBorder="1" applyAlignment="1" applyProtection="1">
      <alignment vertical="center"/>
      <protection hidden="1"/>
    </xf>
    <xf numFmtId="0" fontId="12" fillId="33" borderId="39" xfId="0" applyFont="1" applyFill="1" applyBorder="1" applyAlignment="1" applyProtection="1">
      <alignment horizontal="center" vertical="center"/>
      <protection hidden="1"/>
    </xf>
    <xf numFmtId="0" fontId="12" fillId="33" borderId="40" xfId="0" applyFont="1" applyFill="1" applyBorder="1" applyAlignment="1" applyProtection="1">
      <alignment horizontal="center" vertical="center"/>
      <protection hidden="1"/>
    </xf>
    <xf numFmtId="0" fontId="12" fillId="33" borderId="41" xfId="0" applyFont="1" applyFill="1" applyBorder="1" applyAlignment="1" applyProtection="1">
      <alignment horizontal="center"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2" fillId="3" borderId="39" xfId="0" applyFont="1" applyFill="1" applyBorder="1" applyAlignment="1" applyProtection="1">
      <alignment horizontal="center" vertical="center"/>
      <protection hidden="1"/>
    </xf>
    <xf numFmtId="0" fontId="29" fillId="0" borderId="13" xfId="0" applyFont="1" applyFill="1" applyBorder="1" applyAlignment="1" applyProtection="1">
      <alignment horizontal="center" vertical="center"/>
      <protection hidden="1"/>
    </xf>
    <xf numFmtId="0" fontId="30" fillId="0" borderId="13" xfId="0" applyFont="1" applyFill="1" applyBorder="1" applyAlignment="1" applyProtection="1">
      <alignment horizontal="center" vertical="center"/>
      <protection hidden="1"/>
    </xf>
    <xf numFmtId="0" fontId="15" fillId="39" borderId="13" xfId="0" applyFont="1" applyFill="1" applyBorder="1" applyAlignment="1" applyProtection="1">
      <alignment vertical="center"/>
      <protection hidden="1"/>
    </xf>
    <xf numFmtId="0" fontId="15" fillId="39" borderId="29" xfId="0" applyFont="1" applyFill="1" applyBorder="1" applyAlignment="1" applyProtection="1">
      <alignment horizontal="center" vertical="center"/>
      <protection hidden="1"/>
    </xf>
    <xf numFmtId="0" fontId="15" fillId="39" borderId="33" xfId="0" applyFont="1" applyFill="1" applyBorder="1" applyAlignment="1" applyProtection="1">
      <alignment horizontal="center" vertical="center"/>
      <protection hidden="1"/>
    </xf>
    <xf numFmtId="0" fontId="15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/>
    </xf>
    <xf numFmtId="0" fontId="21" fillId="40" borderId="22" xfId="0" applyFont="1" applyFill="1" applyBorder="1" applyAlignment="1" applyProtection="1">
      <alignment horizontal="center" vertical="center"/>
      <protection hidden="1"/>
    </xf>
    <xf numFmtId="0" fontId="21" fillId="41" borderId="22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2" fillId="42" borderId="41" xfId="0" applyFont="1" applyFill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vertical="center"/>
      <protection hidden="1"/>
    </xf>
    <xf numFmtId="0" fontId="4" fillId="0" borderId="42" xfId="0" applyFont="1" applyBorder="1" applyAlignment="1" applyProtection="1">
      <alignment vertical="center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vertical="center" shrinkToFit="1"/>
      <protection hidden="1"/>
    </xf>
    <xf numFmtId="49" fontId="20" fillId="0" borderId="11" xfId="0" applyNumberFormat="1" applyFont="1" applyBorder="1" applyAlignment="1" applyProtection="1">
      <alignment vertical="center"/>
      <protection hidden="1" locked="0"/>
    </xf>
    <xf numFmtId="0" fontId="20" fillId="42" borderId="15" xfId="0" applyFont="1" applyFill="1" applyBorder="1" applyAlignment="1" applyProtection="1">
      <alignment vertical="center" shrinkToFit="1"/>
      <protection hidden="1"/>
    </xf>
    <xf numFmtId="0" fontId="20" fillId="0" borderId="43" xfId="0" applyNumberFormat="1" applyFont="1" applyBorder="1" applyAlignment="1" applyProtection="1">
      <alignment vertical="center"/>
      <protection hidden="1" locked="0"/>
    </xf>
    <xf numFmtId="0" fontId="20" fillId="0" borderId="26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 applyProtection="1">
      <alignment vertical="center"/>
      <protection hidden="1"/>
    </xf>
    <xf numFmtId="0" fontId="20" fillId="0" borderId="25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vertical="center" shrinkToFit="1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vertical="center"/>
      <protection hidden="1"/>
    </xf>
    <xf numFmtId="0" fontId="36" fillId="32" borderId="45" xfId="0" applyFont="1" applyFill="1" applyBorder="1" applyAlignment="1" applyProtection="1">
      <alignment vertical="center"/>
      <protection hidden="1"/>
    </xf>
    <xf numFmtId="0" fontId="10" fillId="32" borderId="46" xfId="0" applyFont="1" applyFill="1" applyBorder="1" applyAlignment="1" applyProtection="1">
      <alignment vertical="center"/>
      <protection hidden="1"/>
    </xf>
    <xf numFmtId="0" fontId="20" fillId="32" borderId="23" xfId="0" applyFont="1" applyFill="1" applyBorder="1" applyAlignment="1" applyProtection="1">
      <alignment vertical="center"/>
      <protection hidden="1"/>
    </xf>
    <xf numFmtId="0" fontId="36" fillId="32" borderId="34" xfId="0" applyFont="1" applyFill="1" applyBorder="1" applyAlignment="1" applyProtection="1">
      <alignment vertical="center"/>
      <protection hidden="1"/>
    </xf>
    <xf numFmtId="0" fontId="10" fillId="32" borderId="26" xfId="0" applyFont="1" applyFill="1" applyBorder="1" applyAlignment="1" applyProtection="1">
      <alignment vertical="center"/>
      <protection hidden="1"/>
    </xf>
    <xf numFmtId="0" fontId="20" fillId="32" borderId="24" xfId="0" applyFont="1" applyFill="1" applyBorder="1" applyAlignment="1" applyProtection="1">
      <alignment vertical="center"/>
      <protection hidden="1"/>
    </xf>
    <xf numFmtId="0" fontId="36" fillId="32" borderId="15" xfId="0" applyFont="1" applyFill="1" applyBorder="1" applyAlignment="1" applyProtection="1">
      <alignment vertical="center"/>
      <protection hidden="1"/>
    </xf>
    <xf numFmtId="0" fontId="10" fillId="32" borderId="37" xfId="0" applyFont="1" applyFill="1" applyBorder="1" applyAlignment="1" applyProtection="1">
      <alignment vertical="center"/>
      <protection hidden="1"/>
    </xf>
    <xf numFmtId="0" fontId="20" fillId="32" borderId="47" xfId="0" applyFont="1" applyFill="1" applyBorder="1" applyAlignment="1" applyProtection="1">
      <alignment vertical="center"/>
      <protection hidden="1"/>
    </xf>
    <xf numFmtId="0" fontId="37" fillId="32" borderId="45" xfId="0" applyFont="1" applyFill="1" applyBorder="1" applyAlignment="1" applyProtection="1">
      <alignment vertical="center"/>
      <protection hidden="1"/>
    </xf>
    <xf numFmtId="0" fontId="37" fillId="32" borderId="15" xfId="0" applyFont="1" applyFill="1" applyBorder="1" applyAlignment="1" applyProtection="1">
      <alignment vertical="center"/>
      <protection hidden="1"/>
    </xf>
    <xf numFmtId="0" fontId="37" fillId="32" borderId="34" xfId="0" applyFont="1" applyFill="1" applyBorder="1" applyAlignment="1" applyProtection="1">
      <alignment vertical="center"/>
      <protection hidden="1"/>
    </xf>
    <xf numFmtId="0" fontId="37" fillId="32" borderId="16" xfId="0" applyFont="1" applyFill="1" applyBorder="1" applyAlignment="1" applyProtection="1">
      <alignment vertical="center"/>
      <protection hidden="1"/>
    </xf>
    <xf numFmtId="0" fontId="10" fillId="32" borderId="28" xfId="0" applyFont="1" applyFill="1" applyBorder="1" applyAlignment="1" applyProtection="1">
      <alignment vertical="center"/>
      <protection hidden="1"/>
    </xf>
    <xf numFmtId="0" fontId="20" fillId="32" borderId="48" xfId="0" applyFont="1" applyFill="1" applyBorder="1" applyAlignment="1" applyProtection="1">
      <alignment vertical="center"/>
      <protection hidden="1"/>
    </xf>
    <xf numFmtId="0" fontId="38" fillId="32" borderId="45" xfId="0" applyFont="1" applyFill="1" applyBorder="1" applyAlignment="1" applyProtection="1">
      <alignment vertical="center"/>
      <protection hidden="1"/>
    </xf>
    <xf numFmtId="0" fontId="38" fillId="32" borderId="15" xfId="0" applyFont="1" applyFill="1" applyBorder="1" applyAlignment="1" applyProtection="1">
      <alignment vertical="center"/>
      <protection hidden="1"/>
    </xf>
    <xf numFmtId="0" fontId="38" fillId="32" borderId="49" xfId="0" applyFont="1" applyFill="1" applyBorder="1" applyAlignment="1" applyProtection="1">
      <alignment vertical="center"/>
      <protection hidden="1"/>
    </xf>
    <xf numFmtId="0" fontId="10" fillId="32" borderId="50" xfId="0" applyFont="1" applyFill="1" applyBorder="1" applyAlignment="1" applyProtection="1">
      <alignment vertical="center"/>
      <protection hidden="1"/>
    </xf>
    <xf numFmtId="0" fontId="20" fillId="32" borderId="51" xfId="0" applyFont="1" applyFill="1" applyBorder="1" applyAlignment="1" applyProtection="1">
      <alignment vertical="center"/>
      <protection hidden="1"/>
    </xf>
    <xf numFmtId="0" fontId="38" fillId="32" borderId="16" xfId="0" applyFont="1" applyFill="1" applyBorder="1" applyAlignment="1" applyProtection="1">
      <alignment vertical="center"/>
      <protection hidden="1"/>
    </xf>
    <xf numFmtId="0" fontId="39" fillId="32" borderId="45" xfId="0" applyFont="1" applyFill="1" applyBorder="1" applyAlignment="1" applyProtection="1">
      <alignment vertical="center"/>
      <protection hidden="1"/>
    </xf>
    <xf numFmtId="0" fontId="39" fillId="32" borderId="15" xfId="0" applyFont="1" applyFill="1" applyBorder="1" applyAlignment="1" applyProtection="1">
      <alignment vertical="center"/>
      <protection hidden="1"/>
    </xf>
    <xf numFmtId="0" fontId="39" fillId="32" borderId="49" xfId="0" applyFont="1" applyFill="1" applyBorder="1" applyAlignment="1" applyProtection="1">
      <alignment vertical="center"/>
      <protection hidden="1"/>
    </xf>
    <xf numFmtId="0" fontId="39" fillId="32" borderId="16" xfId="0" applyFont="1" applyFill="1" applyBorder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vertical="center" shrinkToFit="1"/>
      <protection hidden="1"/>
    </xf>
    <xf numFmtId="49" fontId="20" fillId="0" borderId="18" xfId="0" applyNumberFormat="1" applyFont="1" applyBorder="1" applyAlignment="1" applyProtection="1">
      <alignment vertical="center"/>
      <protection hidden="1" locked="0"/>
    </xf>
    <xf numFmtId="0" fontId="20" fillId="42" borderId="16" xfId="0" applyFont="1" applyFill="1" applyBorder="1" applyAlignment="1" applyProtection="1">
      <alignment vertical="center" shrinkToFit="1"/>
      <protection hidden="1"/>
    </xf>
    <xf numFmtId="0" fontId="20" fillId="0" borderId="52" xfId="0" applyNumberFormat="1" applyFont="1" applyBorder="1" applyAlignment="1" applyProtection="1">
      <alignment vertical="center"/>
      <protection hidden="1" locked="0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>
      <alignment vertical="center"/>
    </xf>
    <xf numFmtId="0" fontId="20" fillId="0" borderId="27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vertical="center" shrinkToFit="1"/>
      <protection hidden="1" locked="0"/>
    </xf>
    <xf numFmtId="0" fontId="20" fillId="0" borderId="16" xfId="0" applyFont="1" applyBorder="1" applyAlignment="1" applyProtection="1">
      <alignment vertical="center" shrinkToFit="1"/>
      <protection hidden="1" locked="0"/>
    </xf>
    <xf numFmtId="49" fontId="20" fillId="42" borderId="11" xfId="0" applyNumberFormat="1" applyFont="1" applyFill="1" applyBorder="1" applyAlignment="1" applyProtection="1">
      <alignment vertical="center"/>
      <protection hidden="1"/>
    </xf>
    <xf numFmtId="49" fontId="20" fillId="42" borderId="18" xfId="0" applyNumberFormat="1" applyFont="1" applyFill="1" applyBorder="1" applyAlignment="1" applyProtection="1">
      <alignment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 locked="0"/>
    </xf>
    <xf numFmtId="0" fontId="20" fillId="0" borderId="16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20" xfId="0" applyFont="1" applyBorder="1" applyAlignment="1" applyProtection="1">
      <alignment horizontal="center" vertical="center"/>
      <protection hidden="1" locked="0"/>
    </xf>
    <xf numFmtId="0" fontId="4" fillId="43" borderId="0" xfId="0" applyFont="1" applyFill="1" applyAlignment="1" applyProtection="1">
      <alignment vertical="center"/>
      <protection hidden="1"/>
    </xf>
    <xf numFmtId="0" fontId="4" fillId="43" borderId="0" xfId="0" applyFont="1" applyFill="1" applyBorder="1" applyAlignment="1" applyProtection="1">
      <alignment vertical="center"/>
      <protection hidden="1"/>
    </xf>
    <xf numFmtId="0" fontId="10" fillId="43" borderId="0" xfId="0" applyFont="1" applyFill="1" applyBorder="1" applyAlignment="1" applyProtection="1">
      <alignment vertical="center"/>
      <protection hidden="1"/>
    </xf>
    <xf numFmtId="0" fontId="10" fillId="43" borderId="0" xfId="0" applyFont="1" applyFill="1" applyAlignment="1" applyProtection="1">
      <alignment vertical="center"/>
      <protection hidden="1"/>
    </xf>
    <xf numFmtId="0" fontId="4" fillId="44" borderId="0" xfId="0" applyFont="1" applyFill="1" applyAlignment="1" applyProtection="1">
      <alignment vertical="center"/>
      <protection hidden="1"/>
    </xf>
    <xf numFmtId="0" fontId="33" fillId="44" borderId="0" xfId="0" applyFont="1" applyFill="1" applyBorder="1" applyAlignment="1" applyProtection="1">
      <alignment vertical="center"/>
      <protection hidden="1"/>
    </xf>
    <xf numFmtId="0" fontId="10" fillId="44" borderId="0" xfId="0" applyFont="1" applyFill="1" applyAlignment="1" applyProtection="1">
      <alignment horizontal="right" vertical="center"/>
      <protection hidden="1"/>
    </xf>
    <xf numFmtId="0" fontId="20" fillId="44" borderId="0" xfId="0" applyFont="1" applyFill="1" applyBorder="1" applyAlignment="1" applyProtection="1">
      <alignment vertical="center"/>
      <protection hidden="1"/>
    </xf>
    <xf numFmtId="0" fontId="5" fillId="44" borderId="0" xfId="0" applyFont="1" applyFill="1" applyBorder="1" applyAlignment="1" applyProtection="1">
      <alignment vertical="center"/>
      <protection hidden="1"/>
    </xf>
    <xf numFmtId="0" fontId="6" fillId="44" borderId="0" xfId="0" applyFont="1" applyFill="1" applyBorder="1" applyAlignment="1" applyProtection="1">
      <alignment vertical="center"/>
      <protection hidden="1"/>
    </xf>
    <xf numFmtId="0" fontId="34" fillId="44" borderId="0" xfId="0" applyFont="1" applyFill="1" applyBorder="1" applyAlignment="1" applyProtection="1">
      <alignment horizontal="center" vertical="center"/>
      <protection hidden="1"/>
    </xf>
    <xf numFmtId="0" fontId="20" fillId="44" borderId="0" xfId="0" applyFont="1" applyFill="1" applyBorder="1" applyAlignment="1" applyProtection="1">
      <alignment horizontal="right" vertical="center"/>
      <protection hidden="1"/>
    </xf>
    <xf numFmtId="3" fontId="19" fillId="44" borderId="53" xfId="0" applyNumberFormat="1" applyFont="1" applyFill="1" applyBorder="1" applyAlignment="1" applyProtection="1">
      <alignment horizontal="right" vertical="center"/>
      <protection hidden="1"/>
    </xf>
    <xf numFmtId="0" fontId="5" fillId="44" borderId="0" xfId="0" applyFont="1" applyFill="1" applyAlignment="1" applyProtection="1">
      <alignment horizontal="center" vertical="center"/>
      <protection hidden="1"/>
    </xf>
    <xf numFmtId="0" fontId="5" fillId="44" borderId="0" xfId="0" applyFont="1" applyFill="1" applyAlignment="1" applyProtection="1">
      <alignment horizontal="right" vertical="center"/>
      <protection hidden="1"/>
    </xf>
    <xf numFmtId="0" fontId="7" fillId="44" borderId="0" xfId="0" applyFont="1" applyFill="1" applyAlignment="1" applyProtection="1">
      <alignment vertical="center"/>
      <protection hidden="1"/>
    </xf>
    <xf numFmtId="0" fontId="20" fillId="44" borderId="54" xfId="0" applyFont="1" applyFill="1" applyBorder="1" applyAlignment="1" applyProtection="1">
      <alignment vertical="center"/>
      <protection hidden="1"/>
    </xf>
    <xf numFmtId="0" fontId="7" fillId="44" borderId="0" xfId="0" applyFont="1" applyFill="1" applyBorder="1" applyAlignment="1" applyProtection="1">
      <alignment vertical="center"/>
      <protection hidden="1"/>
    </xf>
    <xf numFmtId="0" fontId="4" fillId="44" borderId="55" xfId="0" applyFont="1" applyFill="1" applyBorder="1" applyAlignment="1" applyProtection="1">
      <alignment horizontal="center" vertical="center"/>
      <protection hidden="1" locked="0"/>
    </xf>
    <xf numFmtId="0" fontId="4" fillId="44" borderId="0" xfId="0" applyFont="1" applyFill="1" applyBorder="1" applyAlignment="1" applyProtection="1">
      <alignment vertical="center"/>
      <protection hidden="1"/>
    </xf>
    <xf numFmtId="0" fontId="35" fillId="44" borderId="0" xfId="0" applyNumberFormat="1" applyFont="1" applyFill="1" applyBorder="1" applyAlignment="1" applyProtection="1">
      <alignment horizontal="left" vertical="center"/>
      <protection hidden="1"/>
    </xf>
    <xf numFmtId="0" fontId="15" fillId="44" borderId="13" xfId="0" applyFont="1" applyFill="1" applyBorder="1" applyAlignment="1" applyProtection="1">
      <alignment horizontal="center" vertical="center"/>
      <protection hidden="1"/>
    </xf>
    <xf numFmtId="0" fontId="3" fillId="44" borderId="0" xfId="0" applyFont="1" applyFill="1" applyAlignment="1" applyProtection="1">
      <alignment vertical="center"/>
      <protection hidden="1"/>
    </xf>
    <xf numFmtId="0" fontId="17" fillId="44" borderId="56" xfId="0" applyFont="1" applyFill="1" applyBorder="1" applyAlignment="1" applyProtection="1">
      <alignment vertical="center" shrinkToFit="1"/>
      <protection hidden="1"/>
    </xf>
    <xf numFmtId="0" fontId="4" fillId="44" borderId="57" xfId="0" applyFont="1" applyFill="1" applyBorder="1" applyAlignment="1" applyProtection="1">
      <alignment vertical="center"/>
      <protection hidden="1"/>
    </xf>
    <xf numFmtId="0" fontId="16" fillId="44" borderId="0" xfId="0" applyFont="1" applyFill="1" applyBorder="1" applyAlignment="1" applyProtection="1">
      <alignment vertical="center"/>
      <protection hidden="1"/>
    </xf>
    <xf numFmtId="0" fontId="20" fillId="44" borderId="42" xfId="0" applyFont="1" applyFill="1" applyBorder="1" applyAlignment="1" applyProtection="1">
      <alignment vertical="center"/>
      <protection hidden="1"/>
    </xf>
    <xf numFmtId="0" fontId="17" fillId="44" borderId="40" xfId="0" applyFont="1" applyFill="1" applyBorder="1" applyAlignment="1" applyProtection="1">
      <alignment vertical="center" shrinkToFit="1"/>
      <protection hidden="1"/>
    </xf>
    <xf numFmtId="0" fontId="4" fillId="44" borderId="13" xfId="0" applyFont="1" applyFill="1" applyBorder="1" applyAlignment="1" applyProtection="1">
      <alignment vertical="center"/>
      <protection hidden="1"/>
    </xf>
    <xf numFmtId="0" fontId="10" fillId="44" borderId="58" xfId="0" applyFont="1" applyFill="1" applyBorder="1" applyAlignment="1" applyProtection="1">
      <alignment vertical="center"/>
      <protection hidden="1"/>
    </xf>
    <xf numFmtId="0" fontId="5" fillId="44" borderId="0" xfId="0" applyFont="1" applyFill="1" applyBorder="1" applyAlignment="1" applyProtection="1">
      <alignment vertical="center"/>
      <protection hidden="1"/>
    </xf>
    <xf numFmtId="0" fontId="4" fillId="44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>
      <alignment vertical="center"/>
    </xf>
    <xf numFmtId="177" fontId="4" fillId="0" borderId="0" xfId="0" applyNumberFormat="1" applyFont="1" applyAlignment="1" applyProtection="1">
      <alignment vertical="center"/>
      <protection hidden="1"/>
    </xf>
    <xf numFmtId="0" fontId="5" fillId="0" borderId="30" xfId="0" applyFont="1" applyBorder="1" applyAlignment="1" applyProtection="1">
      <alignment horizontal="right"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177" fontId="5" fillId="0" borderId="30" xfId="0" applyNumberFormat="1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vertical="center"/>
      <protection hidden="1"/>
    </xf>
    <xf numFmtId="0" fontId="4" fillId="0" borderId="35" xfId="0" applyFont="1" applyBorder="1" applyAlignment="1" applyProtection="1">
      <alignment vertical="center"/>
      <protection hidden="1"/>
    </xf>
    <xf numFmtId="177" fontId="4" fillId="0" borderId="35" xfId="0" applyNumberFormat="1" applyFont="1" applyBorder="1" applyAlignment="1" applyProtection="1">
      <alignment vertical="center"/>
      <protection hidden="1"/>
    </xf>
    <xf numFmtId="0" fontId="4" fillId="0" borderId="38" xfId="0" applyFont="1" applyBorder="1" applyAlignment="1" applyProtection="1">
      <alignment vertical="center"/>
      <protection hidden="1"/>
    </xf>
    <xf numFmtId="0" fontId="20" fillId="0" borderId="13" xfId="0" applyFont="1" applyFill="1" applyBorder="1" applyAlignment="1">
      <alignment horizontal="left" vertical="center"/>
    </xf>
    <xf numFmtId="0" fontId="20" fillId="0" borderId="13" xfId="0" applyFont="1" applyBorder="1" applyAlignment="1" applyProtection="1">
      <alignment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7" fillId="44" borderId="0" xfId="0" applyFont="1" applyFill="1" applyAlignment="1" applyProtection="1">
      <alignment vertical="center"/>
      <protection hidden="1"/>
    </xf>
    <xf numFmtId="0" fontId="0" fillId="43" borderId="0" xfId="0" applyFill="1" applyAlignment="1">
      <alignment vertical="center"/>
    </xf>
    <xf numFmtId="0" fontId="25" fillId="43" borderId="0" xfId="0" applyFont="1" applyFill="1" applyAlignment="1" applyProtection="1">
      <alignment vertical="center"/>
      <protection hidden="1"/>
    </xf>
    <xf numFmtId="0" fontId="43" fillId="0" borderId="59" xfId="0" applyFont="1" applyFill="1" applyBorder="1" applyAlignment="1" applyProtection="1" quotePrefix="1">
      <alignment horizontal="centerContinuous" vertical="center" shrinkToFit="1"/>
      <protection hidden="1"/>
    </xf>
    <xf numFmtId="0" fontId="44" fillId="39" borderId="60" xfId="0" applyFont="1" applyFill="1" applyBorder="1" applyAlignment="1" applyProtection="1">
      <alignment vertical="center" textRotation="255"/>
      <protection hidden="1"/>
    </xf>
    <xf numFmtId="0" fontId="44" fillId="0" borderId="61" xfId="0" applyFont="1" applyBorder="1" applyAlignment="1" applyProtection="1">
      <alignment horizontal="distributed" vertical="center"/>
      <protection hidden="1"/>
    </xf>
    <xf numFmtId="0" fontId="46" fillId="0" borderId="59" xfId="0" applyFont="1" applyBorder="1" applyAlignment="1" applyProtection="1">
      <alignment horizontal="center" vertical="center" wrapText="1"/>
      <protection hidden="1"/>
    </xf>
    <xf numFmtId="0" fontId="46" fillId="0" borderId="59" xfId="0" applyFont="1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3" fontId="4" fillId="44" borderId="70" xfId="0" applyNumberFormat="1" applyFont="1" applyFill="1" applyBorder="1" applyAlignment="1" applyProtection="1">
      <alignment horizontal="right" vertical="center"/>
      <protection hidden="1"/>
    </xf>
    <xf numFmtId="3" fontId="4" fillId="44" borderId="71" xfId="0" applyNumberFormat="1" applyFont="1" applyFill="1" applyBorder="1" applyAlignment="1" applyProtection="1">
      <alignment horizontal="right" vertical="center"/>
      <protection hidden="1"/>
    </xf>
    <xf numFmtId="3" fontId="5" fillId="44" borderId="0" xfId="0" applyNumberFormat="1" applyFont="1" applyFill="1" applyBorder="1" applyAlignment="1" applyProtection="1">
      <alignment horizontal="left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vertical="center" shrinkToFi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3" fillId="38" borderId="0" xfId="0" applyFont="1" applyFill="1" applyAlignment="1" applyProtection="1">
      <alignment vertical="center"/>
      <protection hidden="1"/>
    </xf>
    <xf numFmtId="0" fontId="10" fillId="0" borderId="26" xfId="0" applyFont="1" applyBorder="1" applyAlignment="1" applyProtection="1">
      <alignment vertical="center" shrinkToFit="1"/>
      <protection hidden="1"/>
    </xf>
    <xf numFmtId="0" fontId="10" fillId="0" borderId="50" xfId="0" applyFont="1" applyBorder="1" applyAlignment="1" applyProtection="1">
      <alignment vertical="center" shrinkToFit="1"/>
      <protection hidden="1"/>
    </xf>
    <xf numFmtId="0" fontId="43" fillId="0" borderId="73" xfId="0" applyFont="1" applyFill="1" applyBorder="1" applyAlignment="1" applyProtection="1">
      <alignment horizontal="distributed" vertical="center"/>
      <protection hidden="1"/>
    </xf>
    <xf numFmtId="0" fontId="45" fillId="0" borderId="73" xfId="0" applyFont="1" applyBorder="1" applyAlignment="1" applyProtection="1">
      <alignment horizontal="distributed"/>
      <protection hidden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0" fillId="37" borderId="40" xfId="0" applyFont="1" applyFill="1" applyBorder="1" applyAlignment="1" applyProtection="1">
      <alignment horizontal="center" vertical="center"/>
      <protection hidden="1"/>
    </xf>
    <xf numFmtId="0" fontId="20" fillId="37" borderId="54" xfId="0" applyFont="1" applyFill="1" applyBorder="1" applyAlignment="1" applyProtection="1">
      <alignment horizontal="center" vertical="center"/>
      <protection hidden="1"/>
    </xf>
    <xf numFmtId="0" fontId="20" fillId="37" borderId="39" xfId="0" applyFont="1" applyFill="1" applyBorder="1" applyAlignment="1" applyProtection="1">
      <alignment horizontal="center" vertical="center"/>
      <protection hidden="1"/>
    </xf>
    <xf numFmtId="0" fontId="17" fillId="44" borderId="0" xfId="0" applyFont="1" applyFill="1" applyAlignment="1" applyProtection="1">
      <alignment vertical="center"/>
      <protection hidden="1" locked="0"/>
    </xf>
    <xf numFmtId="0" fontId="4" fillId="44" borderId="0" xfId="0" applyFont="1" applyFill="1" applyBorder="1" applyAlignment="1" applyProtection="1">
      <alignment vertical="center"/>
      <protection hidden="1" locked="0"/>
    </xf>
    <xf numFmtId="0" fontId="10" fillId="32" borderId="56" xfId="0" applyFont="1" applyFill="1" applyBorder="1" applyAlignment="1" applyProtection="1">
      <alignment vertical="center"/>
      <protection hidden="1"/>
    </xf>
    <xf numFmtId="0" fontId="10" fillId="32" borderId="58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76" xfId="0" applyFont="1" applyBorder="1" applyAlignment="1" applyProtection="1">
      <alignment vertical="center"/>
      <protection hidden="1"/>
    </xf>
    <xf numFmtId="0" fontId="10" fillId="0" borderId="77" xfId="0" applyFont="1" applyBorder="1" applyAlignment="1" applyProtection="1">
      <alignment vertical="center"/>
      <protection hidden="1"/>
    </xf>
    <xf numFmtId="0" fontId="40" fillId="32" borderId="0" xfId="0" applyFont="1" applyFill="1" applyBorder="1" applyAlignment="1">
      <alignment horizontal="center"/>
    </xf>
    <xf numFmtId="0" fontId="41" fillId="32" borderId="0" xfId="0" applyFont="1" applyFill="1" applyBorder="1" applyAlignment="1">
      <alignment horizontal="center"/>
    </xf>
    <xf numFmtId="0" fontId="42" fillId="39" borderId="78" xfId="0" applyFont="1" applyFill="1" applyBorder="1" applyAlignment="1" applyProtection="1">
      <alignment vertical="center" textRotation="255"/>
      <protection hidden="1"/>
    </xf>
    <xf numFmtId="0" fontId="42" fillId="39" borderId="79" xfId="0" applyFont="1" applyFill="1" applyBorder="1" applyAlignment="1" applyProtection="1">
      <alignment vertical="center" textRotation="255"/>
      <protection hidden="1"/>
    </xf>
    <xf numFmtId="0" fontId="44" fillId="45" borderId="73" xfId="0" applyFont="1" applyFill="1" applyBorder="1" applyAlignment="1" applyProtection="1">
      <alignment horizontal="center" vertical="center"/>
      <protection hidden="1"/>
    </xf>
    <xf numFmtId="0" fontId="44" fillId="45" borderId="59" xfId="0" applyFont="1" applyFill="1" applyBorder="1" applyAlignment="1" applyProtection="1">
      <alignment horizontal="center" vertical="center"/>
      <protection hidden="1"/>
    </xf>
    <xf numFmtId="0" fontId="44" fillId="0" borderId="80" xfId="0" applyFont="1" applyBorder="1" applyAlignment="1" applyProtection="1">
      <alignment horizontal="distributed" vertical="center"/>
      <protection hidden="1"/>
    </xf>
    <xf numFmtId="0" fontId="44" fillId="0" borderId="81" xfId="0" applyFont="1" applyBorder="1" applyAlignment="1" applyProtection="1">
      <alignment horizontal="distributed" vertical="center"/>
      <protection hidden="1"/>
    </xf>
    <xf numFmtId="0" fontId="44" fillId="0" borderId="73" xfId="0" applyFont="1" applyFill="1" applyBorder="1" applyAlignment="1" applyProtection="1">
      <alignment horizontal="center" vertical="center" wrapText="1"/>
      <protection hidden="1"/>
    </xf>
    <xf numFmtId="0" fontId="44" fillId="0" borderId="59" xfId="0" applyFont="1" applyFill="1" applyBorder="1" applyAlignment="1" applyProtection="1">
      <alignment horizontal="center" vertical="center" wrapText="1"/>
      <protection hidden="1"/>
    </xf>
    <xf numFmtId="0" fontId="45" fillId="0" borderId="73" xfId="0" applyFont="1" applyBorder="1" applyAlignment="1" applyProtection="1">
      <alignment horizontal="center" vertical="center" textRotation="255"/>
      <protection hidden="1"/>
    </xf>
    <xf numFmtId="0" fontId="45" fillId="0" borderId="59" xfId="0" applyFont="1" applyBorder="1" applyAlignment="1" applyProtection="1">
      <alignment horizontal="center" vertical="center" textRotation="255"/>
      <protection hidden="1"/>
    </xf>
    <xf numFmtId="0" fontId="45" fillId="0" borderId="82" xfId="0" applyFont="1" applyBorder="1" applyAlignment="1" applyProtection="1">
      <alignment horizontal="center" vertical="center" textRotation="255"/>
      <protection hidden="1"/>
    </xf>
    <xf numFmtId="0" fontId="45" fillId="0" borderId="83" xfId="0" applyFont="1" applyBorder="1" applyAlignment="1" applyProtection="1">
      <alignment horizontal="center" vertical="center" textRotation="255"/>
      <protection hidden="1"/>
    </xf>
    <xf numFmtId="0" fontId="5" fillId="44" borderId="54" xfId="0" applyNumberFormat="1" applyFont="1" applyFill="1" applyBorder="1" applyAlignment="1" applyProtection="1">
      <alignment horizontal="center" vertical="center"/>
      <protection hidden="1" locked="0"/>
    </xf>
    <xf numFmtId="0" fontId="5" fillId="44" borderId="58" xfId="0" applyNumberFormat="1" applyFont="1" applyFill="1" applyBorder="1" applyAlignment="1" applyProtection="1">
      <alignment horizontal="center" vertical="center"/>
      <protection hidden="1" locked="0"/>
    </xf>
    <xf numFmtId="0" fontId="3" fillId="44" borderId="0" xfId="0" applyFont="1" applyFill="1" applyAlignment="1" applyProtection="1">
      <alignment horizontal="center" vertical="center"/>
      <protection hidden="1"/>
    </xf>
    <xf numFmtId="0" fontId="16" fillId="44" borderId="0" xfId="0" applyFont="1" applyFill="1" applyAlignment="1" applyProtection="1">
      <alignment vertical="center"/>
      <protection hidden="1"/>
    </xf>
    <xf numFmtId="0" fontId="5" fillId="44" borderId="54" xfId="0" applyNumberFormat="1" applyFont="1" applyFill="1" applyBorder="1" applyAlignment="1" applyProtection="1">
      <alignment vertical="center"/>
      <protection hidden="1" locked="0"/>
    </xf>
    <xf numFmtId="0" fontId="5" fillId="44" borderId="58" xfId="0" applyFont="1" applyFill="1" applyBorder="1" applyAlignment="1" applyProtection="1">
      <alignment vertical="center"/>
      <protection hidden="1" locked="0"/>
    </xf>
    <xf numFmtId="0" fontId="15" fillId="44" borderId="40" xfId="0" applyFont="1" applyFill="1" applyBorder="1" applyAlignment="1" applyProtection="1">
      <alignment horizontal="center" vertical="center"/>
      <protection hidden="1"/>
    </xf>
    <xf numFmtId="0" fontId="15" fillId="44" borderId="39" xfId="0" applyFont="1" applyFill="1" applyBorder="1" applyAlignment="1" applyProtection="1">
      <alignment horizontal="center" vertical="center"/>
      <protection hidden="1"/>
    </xf>
    <xf numFmtId="0" fontId="5" fillId="44" borderId="54" xfId="0" applyFont="1" applyFill="1" applyBorder="1" applyAlignment="1" applyProtection="1">
      <alignment vertical="center" shrinkToFit="1"/>
      <protection hidden="1" locked="0"/>
    </xf>
    <xf numFmtId="0" fontId="22" fillId="44" borderId="54" xfId="0" applyFont="1" applyFill="1" applyBorder="1" applyAlignment="1" applyProtection="1">
      <alignment vertical="center" shrinkToFit="1"/>
      <protection hidden="1" locked="0"/>
    </xf>
    <xf numFmtId="0" fontId="26" fillId="44" borderId="42" xfId="0" applyFont="1" applyFill="1" applyBorder="1" applyAlignment="1" applyProtection="1">
      <alignment horizontal="center" vertical="center"/>
      <protection hidden="1"/>
    </xf>
    <xf numFmtId="0" fontId="26" fillId="44" borderId="58" xfId="0" applyFont="1" applyFill="1" applyBorder="1" applyAlignment="1" applyProtection="1">
      <alignment horizontal="center" vertical="center"/>
      <protection hidden="1"/>
    </xf>
    <xf numFmtId="0" fontId="5" fillId="44" borderId="54" xfId="0" applyFont="1" applyFill="1" applyBorder="1" applyAlignment="1" applyProtection="1">
      <alignment vertical="center"/>
      <protection hidden="1" locked="0"/>
    </xf>
    <xf numFmtId="178" fontId="4" fillId="0" borderId="16" xfId="0" applyNumberFormat="1" applyFont="1" applyBorder="1" applyAlignment="1" applyProtection="1">
      <alignment horizontal="center" vertical="center"/>
      <protection hidden="1"/>
    </xf>
    <xf numFmtId="178" fontId="4" fillId="0" borderId="17" xfId="0" applyNumberFormat="1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178" fontId="4" fillId="0" borderId="15" xfId="0" applyNumberFormat="1" applyFont="1" applyBorder="1" applyAlignment="1" applyProtection="1">
      <alignment horizontal="center" vertical="center"/>
      <protection hidden="1"/>
    </xf>
    <xf numFmtId="178" fontId="4" fillId="0" borderId="12" xfId="0" applyNumberFormat="1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 locked="0"/>
    </xf>
    <xf numFmtId="49" fontId="6" fillId="0" borderId="84" xfId="0" applyNumberFormat="1" applyFont="1" applyBorder="1" applyAlignment="1" applyProtection="1">
      <alignment horizontal="center" vertical="center"/>
      <protection hidden="1" locked="0"/>
    </xf>
    <xf numFmtId="0" fontId="6" fillId="32" borderId="26" xfId="0" applyFont="1" applyFill="1" applyBorder="1" applyAlignment="1" applyProtection="1">
      <alignment horizontal="center" vertical="center"/>
      <protection hidden="1"/>
    </xf>
    <xf numFmtId="0" fontId="6" fillId="32" borderId="43" xfId="0" applyFont="1" applyFill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23" fillId="0" borderId="46" xfId="0" applyFont="1" applyBorder="1" applyAlignment="1" applyProtection="1">
      <alignment horizontal="center" vertical="center"/>
      <protection hidden="1"/>
    </xf>
    <xf numFmtId="0" fontId="23" fillId="0" borderId="85" xfId="0" applyFont="1" applyBorder="1" applyAlignment="1" applyProtection="1">
      <alignment horizontal="center" vertical="center"/>
      <protection hidden="1"/>
    </xf>
    <xf numFmtId="0" fontId="31" fillId="0" borderId="46" xfId="0" applyFont="1" applyBorder="1" applyAlignment="1" applyProtection="1">
      <alignment horizontal="center" vertical="center" shrinkToFit="1"/>
      <protection hidden="1"/>
    </xf>
    <xf numFmtId="0" fontId="31" fillId="0" borderId="85" xfId="0" applyFont="1" applyBorder="1" applyAlignment="1" applyProtection="1">
      <alignment horizontal="center" vertical="center" shrinkToFit="1"/>
      <protection hidden="1"/>
    </xf>
    <xf numFmtId="0" fontId="32" fillId="0" borderId="46" xfId="0" applyFont="1" applyBorder="1" applyAlignment="1" applyProtection="1">
      <alignment horizontal="center" vertical="center" shrinkToFit="1"/>
      <protection hidden="1"/>
    </xf>
    <xf numFmtId="0" fontId="32" fillId="0" borderId="85" xfId="0" applyFont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7"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ill>
        <patternFill>
          <bgColor indexed="45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lor auto="1"/>
      </font>
      <fill>
        <patternFill>
          <bgColor indexed="10"/>
        </patternFill>
      </fill>
    </dxf>
    <dxf>
      <font>
        <b/>
        <i/>
        <color indexed="10"/>
      </font>
      <fill>
        <patternFill>
          <bgColor indexed="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5"/>
        </patternFill>
      </fill>
    </dxf>
    <dxf>
      <font>
        <color rgb="FFFF0000"/>
      </font>
      <border/>
    </dxf>
    <dxf>
      <font>
        <b/>
        <i/>
        <color rgb="FFFF0000"/>
      </font>
      <fill>
        <patternFill>
          <bgColor rgb="FF000000"/>
        </patternFill>
      </fill>
      <border/>
    </dxf>
    <dxf>
      <font>
        <b/>
        <i/>
        <color auto="1"/>
      </font>
      <fill>
        <patternFill>
          <bgColor rgb="FFFF0000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&#25152;&#23646;&#12487;&#12540;&#124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&#20837;&#2114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&#36984;&#25163;&#21517;&#31807;&#6529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3_&#31532;1&#22238;&#27941;&#24066;&#35352;&#37682;&#20250;&#65288;&#20013;&#23398;&#2151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属"/>
      <sheetName val="01所属データ"/>
    </sheetNames>
    <sheetDataSet>
      <sheetData sheetId="0">
        <row r="4">
          <cell r="E4" t="str">
            <v/>
          </cell>
        </row>
        <row r="18">
          <cell r="C18" t="str">
            <v>選択して下さい</v>
          </cell>
        </row>
        <row r="19">
          <cell r="C19" t="str">
            <v>選択して下さい</v>
          </cell>
        </row>
        <row r="20">
          <cell r="C20" t="str">
            <v>選択して下さい</v>
          </cell>
        </row>
        <row r="21">
          <cell r="C21" t="str">
            <v>選択して下さい</v>
          </cell>
        </row>
        <row r="22">
          <cell r="C22" t="str">
            <v>選択して下さい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説明"/>
      <sheetName val="00入力説明"/>
    </sheetNames>
    <sheetDataSet>
      <sheetData sheetId="0">
        <row r="3">
          <cell r="J3" t="str">
            <v>大学・一般用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03選手名簿２"/>
    </sheetNames>
    <sheetDataSet>
      <sheetData sheetId="0">
        <row r="7">
          <cell r="H7" t="str">
            <v>オガサワラ　イブキ</v>
          </cell>
          <cell r="K7" t="str">
            <v>1994</v>
          </cell>
          <cell r="L7" t="str">
            <v>6</v>
          </cell>
          <cell r="M7" t="str">
            <v>16</v>
          </cell>
        </row>
        <row r="8">
          <cell r="H8" t="str">
            <v>ウエダ　リョウヘイ</v>
          </cell>
          <cell r="K8" t="str">
            <v>2007</v>
          </cell>
          <cell r="L8" t="str">
            <v>05</v>
          </cell>
          <cell r="M8" t="str">
            <v>13</v>
          </cell>
        </row>
        <row r="9">
          <cell r="H9" t="str">
            <v>オオイ　シュウマ</v>
          </cell>
          <cell r="K9" t="str">
            <v>2007</v>
          </cell>
          <cell r="L9" t="str">
            <v>7</v>
          </cell>
          <cell r="M9" t="str">
            <v>9</v>
          </cell>
        </row>
        <row r="10">
          <cell r="H10" t="str">
            <v>ナグサ　ソラ</v>
          </cell>
          <cell r="K10" t="str">
            <v>2007</v>
          </cell>
          <cell r="L10" t="str">
            <v>11</v>
          </cell>
          <cell r="M10" t="str">
            <v>30</v>
          </cell>
        </row>
        <row r="11">
          <cell r="H11" t="str">
            <v>ミズノ　カズヒコ</v>
          </cell>
          <cell r="K11" t="str">
            <v>2007</v>
          </cell>
          <cell r="L11" t="str">
            <v>10</v>
          </cell>
          <cell r="M11" t="str">
            <v>11</v>
          </cell>
        </row>
        <row r="12">
          <cell r="H12" t="str">
            <v>カトウ　マイト</v>
          </cell>
          <cell r="K12" t="str">
            <v>2009</v>
          </cell>
          <cell r="L12" t="str">
            <v>05</v>
          </cell>
          <cell r="M12" t="str">
            <v>07</v>
          </cell>
        </row>
        <row r="13">
          <cell r="H13" t="str">
            <v>ヒガシ　ナユ</v>
          </cell>
          <cell r="K13" t="str">
            <v>2007</v>
          </cell>
          <cell r="L13" t="str">
            <v>2</v>
          </cell>
          <cell r="M13" t="str">
            <v>12</v>
          </cell>
        </row>
        <row r="14">
          <cell r="H14" t="str">
            <v>ミヤケ　ココ</v>
          </cell>
          <cell r="K14" t="str">
            <v>2006</v>
          </cell>
          <cell r="L14" t="str">
            <v>04</v>
          </cell>
          <cell r="M14" t="str">
            <v>23</v>
          </cell>
        </row>
        <row r="15">
          <cell r="H15" t="str">
            <v>キシエ　ユナ</v>
          </cell>
          <cell r="K15" t="str">
            <v>2007</v>
          </cell>
          <cell r="L15" t="str">
            <v>10</v>
          </cell>
          <cell r="M15" t="str">
            <v>27</v>
          </cell>
        </row>
        <row r="16">
          <cell r="H16" t="str">
            <v>ナカオ　ハルカ</v>
          </cell>
          <cell r="K16" t="str">
            <v>2009</v>
          </cell>
          <cell r="L16" t="str">
            <v>03</v>
          </cell>
          <cell r="M16" t="str">
            <v>27</v>
          </cell>
        </row>
        <row r="17">
          <cell r="H17" t="str">
            <v>ナカオ　モエカ</v>
          </cell>
          <cell r="K17" t="str">
            <v>2009</v>
          </cell>
          <cell r="L17" t="str">
            <v>03</v>
          </cell>
          <cell r="M17" t="str">
            <v>27</v>
          </cell>
        </row>
        <row r="18">
          <cell r="H18" t="str">
            <v>イトウ　ケント</v>
          </cell>
          <cell r="K18" t="str">
            <v>2006</v>
          </cell>
          <cell r="L18" t="str">
            <v>1</v>
          </cell>
          <cell r="M18" t="str">
            <v>2</v>
          </cell>
        </row>
        <row r="19">
          <cell r="H19" t="str">
            <v>ナカムラ　コウタ</v>
          </cell>
          <cell r="K19" t="str">
            <v>2005</v>
          </cell>
          <cell r="L19" t="str">
            <v>12</v>
          </cell>
          <cell r="M19" t="str">
            <v>9</v>
          </cell>
        </row>
        <row r="20">
          <cell r="H20" t="str">
            <v>ノロ　カイリ</v>
          </cell>
          <cell r="K20" t="str">
            <v>2007</v>
          </cell>
          <cell r="L20" t="str">
            <v>4</v>
          </cell>
          <cell r="M20" t="str">
            <v>5</v>
          </cell>
        </row>
        <row r="21">
          <cell r="H21" t="str">
            <v>ノロ　ユズノ</v>
          </cell>
          <cell r="K21" t="str">
            <v>2009</v>
          </cell>
          <cell r="L21" t="str">
            <v>11</v>
          </cell>
          <cell r="M21" t="str">
            <v>15</v>
          </cell>
        </row>
        <row r="22">
          <cell r="H22" t="str">
            <v>フジイ　ユリナ</v>
          </cell>
          <cell r="K22" t="str">
            <v>2007</v>
          </cell>
          <cell r="L22" t="str">
            <v>7</v>
          </cell>
          <cell r="M22" t="str">
            <v>4</v>
          </cell>
        </row>
        <row r="23">
          <cell r="H23" t="str">
            <v>フワ　タイガ</v>
          </cell>
          <cell r="K23" t="str">
            <v>2007</v>
          </cell>
          <cell r="L23" t="str">
            <v>5</v>
          </cell>
          <cell r="M23" t="str">
            <v>20</v>
          </cell>
        </row>
        <row r="24">
          <cell r="H24" t="str">
            <v>フワ　トウゴ</v>
          </cell>
          <cell r="K24" t="str">
            <v>2010</v>
          </cell>
          <cell r="L24" t="str">
            <v>12</v>
          </cell>
          <cell r="M24" t="str">
            <v>21</v>
          </cell>
        </row>
        <row r="25">
          <cell r="H25" t="str">
            <v>ナガイ　アツキ</v>
          </cell>
          <cell r="K25" t="str">
            <v>2007</v>
          </cell>
          <cell r="L25" t="str">
            <v>11</v>
          </cell>
          <cell r="M25" t="str">
            <v>12</v>
          </cell>
        </row>
        <row r="26">
          <cell r="H26" t="str">
            <v>シバハラ　アンズ</v>
          </cell>
          <cell r="K26" t="str">
            <v>2007</v>
          </cell>
          <cell r="L26" t="str">
            <v>4</v>
          </cell>
          <cell r="M26" t="str">
            <v>23</v>
          </cell>
        </row>
        <row r="27">
          <cell r="H27" t="str">
            <v>ナグサ　ミライ</v>
          </cell>
          <cell r="K27" t="str">
            <v>2010</v>
          </cell>
          <cell r="L27" t="str">
            <v>10</v>
          </cell>
          <cell r="M27" t="str">
            <v>23</v>
          </cell>
        </row>
        <row r="28">
          <cell r="H28" t="str">
            <v>シバハラ　ユズ</v>
          </cell>
          <cell r="K28" t="str">
            <v>2010</v>
          </cell>
          <cell r="L28" t="str">
            <v>5</v>
          </cell>
          <cell r="M28" t="str">
            <v>10</v>
          </cell>
        </row>
        <row r="29">
          <cell r="H29" t="str">
            <v>イワミ　ソウスケ</v>
          </cell>
          <cell r="K29" t="str">
            <v>2010</v>
          </cell>
          <cell r="L29" t="str">
            <v>6</v>
          </cell>
          <cell r="M29" t="str">
            <v>22</v>
          </cell>
        </row>
        <row r="30">
          <cell r="H30" t="str">
            <v>ワタナベ　シユ</v>
          </cell>
          <cell r="K30" t="str">
            <v>2008</v>
          </cell>
          <cell r="L30" t="str">
            <v>8</v>
          </cell>
          <cell r="M30" t="str">
            <v>10</v>
          </cell>
        </row>
        <row r="31">
          <cell r="H31" t="str">
            <v>ナカニシ　テルキ</v>
          </cell>
          <cell r="K31" t="str">
            <v>2006</v>
          </cell>
          <cell r="L31" t="str">
            <v>9</v>
          </cell>
          <cell r="M31" t="str">
            <v>22</v>
          </cell>
        </row>
        <row r="32">
          <cell r="H32" t="str">
            <v>イワミ　ハルネ</v>
          </cell>
          <cell r="K32" t="str">
            <v>2008</v>
          </cell>
          <cell r="L32" t="str">
            <v>2</v>
          </cell>
          <cell r="M32" t="str">
            <v>28</v>
          </cell>
        </row>
        <row r="33">
          <cell r="H33" t="str">
            <v>イワミ　コハル</v>
          </cell>
          <cell r="K33" t="str">
            <v>2008</v>
          </cell>
          <cell r="L33" t="str">
            <v>10</v>
          </cell>
          <cell r="M33" t="str">
            <v>17</v>
          </cell>
        </row>
        <row r="34">
          <cell r="H34" t="str">
            <v>クラタ　ヒロト</v>
          </cell>
          <cell r="K34" t="str">
            <v>2007</v>
          </cell>
          <cell r="L34" t="str">
            <v>7</v>
          </cell>
          <cell r="M34" t="str">
            <v>2</v>
          </cell>
        </row>
        <row r="35">
          <cell r="H35" t="str">
            <v>クラタ　ルカ</v>
          </cell>
          <cell r="K35" t="str">
            <v>2008</v>
          </cell>
          <cell r="L35" t="str">
            <v>10</v>
          </cell>
          <cell r="M35" t="str">
            <v>29</v>
          </cell>
        </row>
        <row r="36">
          <cell r="H36" t="str">
            <v>ヤマグチ　アンリ</v>
          </cell>
          <cell r="K36" t="str">
            <v>2008</v>
          </cell>
          <cell r="L36" t="str">
            <v>5</v>
          </cell>
          <cell r="M36" t="str">
            <v>4</v>
          </cell>
        </row>
        <row r="37">
          <cell r="H37" t="str">
            <v>クリタ　ユウダイ</v>
          </cell>
          <cell r="K37" t="str">
            <v>2006</v>
          </cell>
          <cell r="L37" t="str">
            <v>5</v>
          </cell>
          <cell r="M37" t="str">
            <v>15</v>
          </cell>
        </row>
        <row r="38">
          <cell r="H38" t="str">
            <v>アオキ　ネネ</v>
          </cell>
          <cell r="K38" t="str">
            <v>2008</v>
          </cell>
          <cell r="L38" t="str">
            <v>4</v>
          </cell>
          <cell r="M38" t="str">
            <v>15</v>
          </cell>
        </row>
        <row r="39">
          <cell r="H39" t="str">
            <v>ヤマシタ　リアン</v>
          </cell>
          <cell r="K39" t="str">
            <v>2008</v>
          </cell>
          <cell r="L39" t="str">
            <v>11</v>
          </cell>
          <cell r="M39" t="str">
            <v>4</v>
          </cell>
        </row>
        <row r="41">
          <cell r="H41" t="str">
            <v>アオキ　ジョウ</v>
          </cell>
          <cell r="K41" t="str">
            <v>2005</v>
          </cell>
          <cell r="L41" t="str">
            <v>4</v>
          </cell>
          <cell r="M41" t="str">
            <v>20</v>
          </cell>
        </row>
        <row r="42">
          <cell r="H42" t="str">
            <v>アベ　リク</v>
          </cell>
          <cell r="K42" t="str">
            <v>2009</v>
          </cell>
          <cell r="L42" t="str">
            <v>12</v>
          </cell>
          <cell r="M42" t="str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一覧表"/>
      <sheetName val="リレー個票"/>
      <sheetName val="振込明細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4.375" style="0" customWidth="1"/>
    <col min="2" max="3" width="0" style="0" hidden="1" customWidth="1"/>
    <col min="6" max="6" width="9.00390625" style="0" customWidth="1"/>
    <col min="7" max="7" width="14.625" style="0" customWidth="1"/>
    <col min="8" max="8" width="14.375" style="0" customWidth="1"/>
    <col min="9" max="9" width="4.50390625" style="0" customWidth="1"/>
    <col min="10" max="10" width="4.00390625" style="0" customWidth="1"/>
  </cols>
  <sheetData>
    <row r="1" spans="1:10" ht="18" thickBot="1">
      <c r="A1" s="223" t="s">
        <v>329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4.25">
      <c r="A2" s="225" t="s">
        <v>273</v>
      </c>
      <c r="B2" s="207" t="s">
        <v>274</v>
      </c>
      <c r="C2" s="227" t="s">
        <v>275</v>
      </c>
      <c r="D2" s="229" t="s">
        <v>276</v>
      </c>
      <c r="E2" s="230"/>
      <c r="F2" s="231" t="s">
        <v>277</v>
      </c>
      <c r="G2" s="208" t="s">
        <v>278</v>
      </c>
      <c r="H2" s="208" t="s">
        <v>279</v>
      </c>
      <c r="I2" s="233" t="s">
        <v>12</v>
      </c>
      <c r="J2" s="235" t="s">
        <v>1</v>
      </c>
    </row>
    <row r="3" spans="1:10" ht="39" thickBot="1">
      <c r="A3" s="226"/>
      <c r="B3" s="181" t="s">
        <v>280</v>
      </c>
      <c r="C3" s="228"/>
      <c r="D3" s="182" t="s">
        <v>281</v>
      </c>
      <c r="E3" s="183" t="s">
        <v>282</v>
      </c>
      <c r="F3" s="232"/>
      <c r="G3" s="184" t="s">
        <v>283</v>
      </c>
      <c r="H3" s="185" t="s">
        <v>284</v>
      </c>
      <c r="I3" s="234"/>
      <c r="J3" s="236"/>
    </row>
    <row r="4" spans="1:10" ht="12.75">
      <c r="A4" s="209">
        <v>1</v>
      </c>
      <c r="B4" s="190"/>
      <c r="C4" s="191"/>
      <c r="D4" s="191"/>
      <c r="E4" s="191"/>
      <c r="F4" s="191"/>
      <c r="G4" s="191"/>
      <c r="H4" s="191"/>
      <c r="I4" s="191"/>
      <c r="J4" s="192"/>
    </row>
    <row r="5" spans="1:10" ht="12.75">
      <c r="A5" s="209">
        <v>2</v>
      </c>
      <c r="B5" s="193"/>
      <c r="C5" s="186"/>
      <c r="D5" s="186"/>
      <c r="E5" s="186"/>
      <c r="F5" s="186"/>
      <c r="G5" s="186"/>
      <c r="H5" s="186"/>
      <c r="I5" s="186"/>
      <c r="J5" s="187"/>
    </row>
    <row r="6" spans="1:10" ht="12.75">
      <c r="A6" s="209">
        <v>3</v>
      </c>
      <c r="B6" s="193"/>
      <c r="C6" s="186"/>
      <c r="D6" s="186"/>
      <c r="E6" s="186"/>
      <c r="F6" s="186"/>
      <c r="G6" s="186"/>
      <c r="H6" s="186"/>
      <c r="I6" s="186"/>
      <c r="J6" s="187"/>
    </row>
    <row r="7" spans="1:10" ht="12.75">
      <c r="A7" s="209">
        <v>4</v>
      </c>
      <c r="B7" s="193"/>
      <c r="C7" s="186"/>
      <c r="D7" s="186"/>
      <c r="E7" s="186"/>
      <c r="F7" s="186"/>
      <c r="G7" s="186"/>
      <c r="H7" s="186"/>
      <c r="I7" s="186"/>
      <c r="J7" s="187"/>
    </row>
    <row r="8" spans="1:10" ht="12.75">
      <c r="A8" s="209">
        <v>5</v>
      </c>
      <c r="B8" s="193"/>
      <c r="C8" s="186"/>
      <c r="D8" s="186"/>
      <c r="E8" s="186"/>
      <c r="F8" s="186"/>
      <c r="G8" s="186"/>
      <c r="H8" s="186"/>
      <c r="I8" s="186"/>
      <c r="J8" s="187"/>
    </row>
    <row r="9" spans="1:10" ht="12.75">
      <c r="A9" s="209">
        <v>6</v>
      </c>
      <c r="B9" s="193"/>
      <c r="C9" s="186"/>
      <c r="D9" s="186"/>
      <c r="E9" s="186"/>
      <c r="F9" s="186"/>
      <c r="G9" s="186"/>
      <c r="H9" s="186"/>
      <c r="I9" s="186"/>
      <c r="J9" s="187"/>
    </row>
    <row r="10" spans="1:10" ht="12.75">
      <c r="A10" s="209">
        <v>7</v>
      </c>
      <c r="B10" s="193"/>
      <c r="C10" s="186"/>
      <c r="D10" s="186"/>
      <c r="E10" s="186"/>
      <c r="F10" s="186"/>
      <c r="G10" s="186"/>
      <c r="H10" s="186"/>
      <c r="I10" s="186"/>
      <c r="J10" s="187"/>
    </row>
    <row r="11" spans="1:10" ht="12.75">
      <c r="A11" s="209">
        <v>8</v>
      </c>
      <c r="B11" s="193"/>
      <c r="C11" s="186"/>
      <c r="D11" s="186"/>
      <c r="E11" s="186"/>
      <c r="F11" s="186"/>
      <c r="G11" s="186"/>
      <c r="H11" s="186"/>
      <c r="I11" s="186"/>
      <c r="J11" s="187"/>
    </row>
    <row r="12" spans="1:10" ht="12.75">
      <c r="A12" s="209">
        <v>9</v>
      </c>
      <c r="B12" s="193"/>
      <c r="C12" s="186"/>
      <c r="D12" s="186"/>
      <c r="E12" s="186"/>
      <c r="F12" s="186"/>
      <c r="G12" s="186"/>
      <c r="H12" s="186"/>
      <c r="I12" s="186"/>
      <c r="J12" s="187"/>
    </row>
    <row r="13" spans="1:10" ht="12.75">
      <c r="A13" s="209">
        <v>10</v>
      </c>
      <c r="B13" s="193"/>
      <c r="C13" s="186"/>
      <c r="D13" s="186"/>
      <c r="E13" s="186"/>
      <c r="F13" s="186"/>
      <c r="G13" s="186"/>
      <c r="H13" s="186"/>
      <c r="I13" s="186"/>
      <c r="J13" s="187"/>
    </row>
    <row r="14" spans="1:10" ht="12.75">
      <c r="A14" s="209">
        <v>11</v>
      </c>
      <c r="B14" s="193"/>
      <c r="C14" s="186"/>
      <c r="D14" s="186"/>
      <c r="E14" s="186"/>
      <c r="F14" s="186"/>
      <c r="G14" s="186"/>
      <c r="H14" s="186"/>
      <c r="I14" s="186"/>
      <c r="J14" s="187"/>
    </row>
    <row r="15" spans="1:10" ht="12.75">
      <c r="A15" s="209">
        <v>12</v>
      </c>
      <c r="B15" s="193"/>
      <c r="C15" s="186"/>
      <c r="D15" s="186"/>
      <c r="E15" s="186"/>
      <c r="F15" s="186"/>
      <c r="G15" s="186"/>
      <c r="H15" s="186"/>
      <c r="I15" s="186"/>
      <c r="J15" s="187"/>
    </row>
    <row r="16" spans="1:10" ht="12.75">
      <c r="A16" s="209">
        <v>13</v>
      </c>
      <c r="B16" s="193"/>
      <c r="C16" s="186"/>
      <c r="D16" s="186"/>
      <c r="E16" s="186"/>
      <c r="F16" s="186"/>
      <c r="G16" s="186"/>
      <c r="H16" s="186"/>
      <c r="I16" s="186"/>
      <c r="J16" s="187"/>
    </row>
    <row r="17" spans="1:10" ht="12.75">
      <c r="A17" s="209">
        <v>14</v>
      </c>
      <c r="B17" s="193"/>
      <c r="C17" s="186"/>
      <c r="D17" s="186"/>
      <c r="E17" s="186"/>
      <c r="F17" s="186"/>
      <c r="G17" s="186"/>
      <c r="H17" s="186"/>
      <c r="I17" s="186"/>
      <c r="J17" s="187"/>
    </row>
    <row r="18" spans="1:10" ht="12.75">
      <c r="A18" s="209">
        <v>15</v>
      </c>
      <c r="B18" s="193"/>
      <c r="C18" s="186"/>
      <c r="D18" s="186"/>
      <c r="E18" s="186"/>
      <c r="F18" s="186"/>
      <c r="G18" s="186"/>
      <c r="H18" s="186"/>
      <c r="I18" s="186"/>
      <c r="J18" s="187"/>
    </row>
    <row r="19" spans="1:10" ht="12.75">
      <c r="A19" s="209">
        <v>16</v>
      </c>
      <c r="B19" s="193"/>
      <c r="C19" s="186"/>
      <c r="D19" s="186"/>
      <c r="E19" s="186"/>
      <c r="F19" s="186"/>
      <c r="G19" s="186"/>
      <c r="H19" s="186"/>
      <c r="I19" s="186"/>
      <c r="J19" s="187"/>
    </row>
    <row r="20" spans="1:10" ht="12.75">
      <c r="A20" s="209">
        <v>17</v>
      </c>
      <c r="B20" s="193"/>
      <c r="C20" s="186"/>
      <c r="D20" s="186"/>
      <c r="E20" s="186"/>
      <c r="F20" s="186"/>
      <c r="G20" s="186"/>
      <c r="H20" s="186"/>
      <c r="I20" s="186"/>
      <c r="J20" s="187"/>
    </row>
    <row r="21" spans="1:10" ht="12.75">
      <c r="A21" s="209">
        <v>18</v>
      </c>
      <c r="B21" s="193"/>
      <c r="C21" s="186"/>
      <c r="D21" s="186"/>
      <c r="E21" s="186"/>
      <c r="F21" s="186"/>
      <c r="G21" s="186"/>
      <c r="H21" s="186"/>
      <c r="I21" s="186"/>
      <c r="J21" s="187"/>
    </row>
    <row r="22" spans="1:10" ht="12.75">
      <c r="A22" s="209">
        <v>19</v>
      </c>
      <c r="B22" s="193"/>
      <c r="C22" s="186"/>
      <c r="D22" s="186"/>
      <c r="E22" s="186"/>
      <c r="F22" s="186"/>
      <c r="G22" s="186"/>
      <c r="H22" s="186"/>
      <c r="I22" s="186"/>
      <c r="J22" s="187"/>
    </row>
    <row r="23" spans="1:10" ht="12.75">
      <c r="A23" s="209">
        <v>20</v>
      </c>
      <c r="B23" s="193"/>
      <c r="C23" s="186"/>
      <c r="D23" s="186"/>
      <c r="E23" s="186"/>
      <c r="F23" s="186"/>
      <c r="G23" s="186"/>
      <c r="H23" s="186"/>
      <c r="I23" s="186"/>
      <c r="J23" s="187"/>
    </row>
    <row r="24" spans="1:10" ht="12.75">
      <c r="A24" s="209">
        <v>21</v>
      </c>
      <c r="B24" s="193"/>
      <c r="C24" s="186"/>
      <c r="D24" s="186"/>
      <c r="E24" s="186"/>
      <c r="F24" s="186"/>
      <c r="G24" s="186"/>
      <c r="H24" s="186"/>
      <c r="I24" s="186"/>
      <c r="J24" s="187"/>
    </row>
    <row r="25" spans="1:10" ht="12.75">
      <c r="A25" s="209">
        <v>22</v>
      </c>
      <c r="B25" s="193"/>
      <c r="C25" s="186"/>
      <c r="D25" s="186"/>
      <c r="E25" s="186"/>
      <c r="F25" s="186"/>
      <c r="G25" s="186"/>
      <c r="H25" s="186"/>
      <c r="I25" s="186"/>
      <c r="J25" s="187"/>
    </row>
    <row r="26" spans="1:10" ht="12.75">
      <c r="A26" s="209">
        <v>23</v>
      </c>
      <c r="B26" s="193"/>
      <c r="C26" s="186"/>
      <c r="D26" s="186"/>
      <c r="E26" s="186"/>
      <c r="F26" s="186"/>
      <c r="G26" s="186"/>
      <c r="H26" s="186"/>
      <c r="I26" s="186"/>
      <c r="J26" s="187"/>
    </row>
    <row r="27" spans="1:10" ht="12.75">
      <c r="A27" s="209">
        <v>24</v>
      </c>
      <c r="B27" s="193"/>
      <c r="C27" s="186"/>
      <c r="D27" s="186"/>
      <c r="E27" s="186"/>
      <c r="F27" s="186"/>
      <c r="G27" s="186"/>
      <c r="H27" s="186"/>
      <c r="I27" s="186"/>
      <c r="J27" s="187"/>
    </row>
    <row r="28" spans="1:10" ht="12.75">
      <c r="A28" s="209">
        <v>25</v>
      </c>
      <c r="B28" s="193"/>
      <c r="C28" s="186"/>
      <c r="D28" s="186"/>
      <c r="E28" s="186"/>
      <c r="F28" s="186"/>
      <c r="G28" s="186"/>
      <c r="H28" s="186"/>
      <c r="I28" s="186"/>
      <c r="J28" s="187"/>
    </row>
    <row r="29" spans="1:10" ht="12.75">
      <c r="A29" s="209">
        <v>26</v>
      </c>
      <c r="B29" s="193"/>
      <c r="C29" s="186"/>
      <c r="D29" s="186"/>
      <c r="E29" s="186"/>
      <c r="F29" s="186"/>
      <c r="G29" s="186"/>
      <c r="H29" s="186"/>
      <c r="I29" s="186"/>
      <c r="J29" s="187"/>
    </row>
    <row r="30" spans="1:10" ht="12.75">
      <c r="A30" s="209">
        <v>27</v>
      </c>
      <c r="B30" s="193"/>
      <c r="C30" s="186"/>
      <c r="D30" s="186"/>
      <c r="E30" s="186"/>
      <c r="F30" s="186"/>
      <c r="G30" s="186"/>
      <c r="H30" s="186"/>
      <c r="I30" s="186"/>
      <c r="J30" s="187"/>
    </row>
    <row r="31" spans="1:10" ht="12.75">
      <c r="A31" s="209">
        <v>28</v>
      </c>
      <c r="B31" s="193"/>
      <c r="C31" s="186"/>
      <c r="D31" s="186"/>
      <c r="E31" s="186"/>
      <c r="F31" s="186"/>
      <c r="G31" s="186"/>
      <c r="H31" s="186"/>
      <c r="I31" s="186"/>
      <c r="J31" s="187"/>
    </row>
    <row r="32" spans="1:10" ht="12.75">
      <c r="A32" s="209">
        <v>29</v>
      </c>
      <c r="B32" s="193"/>
      <c r="C32" s="186"/>
      <c r="D32" s="186"/>
      <c r="E32" s="186"/>
      <c r="F32" s="186"/>
      <c r="G32" s="186"/>
      <c r="H32" s="186"/>
      <c r="I32" s="186"/>
      <c r="J32" s="187"/>
    </row>
    <row r="33" spans="1:10" ht="12.75">
      <c r="A33" s="209">
        <v>30</v>
      </c>
      <c r="B33" s="193"/>
      <c r="C33" s="186"/>
      <c r="D33" s="186"/>
      <c r="E33" s="186"/>
      <c r="F33" s="186"/>
      <c r="G33" s="186"/>
      <c r="H33" s="186"/>
      <c r="I33" s="186"/>
      <c r="J33" s="187"/>
    </row>
    <row r="34" spans="1:10" ht="12.75">
      <c r="A34" s="209">
        <v>31</v>
      </c>
      <c r="B34" s="193"/>
      <c r="C34" s="186"/>
      <c r="D34" s="186"/>
      <c r="E34" s="186"/>
      <c r="F34" s="186"/>
      <c r="G34" s="186"/>
      <c r="H34" s="186"/>
      <c r="I34" s="186"/>
      <c r="J34" s="187"/>
    </row>
    <row r="35" spans="1:10" ht="12.75">
      <c r="A35" s="209">
        <v>32</v>
      </c>
      <c r="B35" s="193"/>
      <c r="C35" s="186"/>
      <c r="D35" s="186"/>
      <c r="E35" s="186"/>
      <c r="F35" s="186"/>
      <c r="G35" s="186"/>
      <c r="H35" s="186"/>
      <c r="I35" s="186"/>
      <c r="J35" s="187"/>
    </row>
    <row r="36" spans="1:10" ht="12.75">
      <c r="A36" s="209">
        <v>33</v>
      </c>
      <c r="B36" s="193"/>
      <c r="C36" s="186"/>
      <c r="D36" s="186"/>
      <c r="E36" s="186"/>
      <c r="F36" s="186"/>
      <c r="G36" s="186"/>
      <c r="H36" s="186"/>
      <c r="I36" s="186"/>
      <c r="J36" s="187"/>
    </row>
    <row r="37" spans="1:10" ht="12.75">
      <c r="A37" s="209">
        <v>34</v>
      </c>
      <c r="B37" s="193"/>
      <c r="C37" s="186"/>
      <c r="D37" s="186"/>
      <c r="E37" s="186"/>
      <c r="F37" s="186"/>
      <c r="G37" s="186"/>
      <c r="H37" s="186"/>
      <c r="I37" s="186"/>
      <c r="J37" s="187"/>
    </row>
    <row r="38" spans="1:10" ht="12.75">
      <c r="A38" s="209">
        <v>35</v>
      </c>
      <c r="B38" s="193"/>
      <c r="C38" s="186"/>
      <c r="D38" s="186"/>
      <c r="E38" s="186"/>
      <c r="F38" s="186"/>
      <c r="G38" s="186"/>
      <c r="H38" s="186"/>
      <c r="I38" s="186"/>
      <c r="J38" s="187"/>
    </row>
    <row r="39" spans="1:10" ht="12.75">
      <c r="A39" s="209">
        <v>36</v>
      </c>
      <c r="B39" s="193"/>
      <c r="C39" s="186"/>
      <c r="D39" s="186"/>
      <c r="E39" s="186"/>
      <c r="F39" s="186"/>
      <c r="G39" s="186"/>
      <c r="H39" s="186"/>
      <c r="I39" s="186"/>
      <c r="J39" s="187"/>
    </row>
    <row r="40" spans="1:10" ht="12.75">
      <c r="A40" s="209">
        <v>37</v>
      </c>
      <c r="B40" s="193"/>
      <c r="C40" s="186"/>
      <c r="D40" s="186"/>
      <c r="E40" s="186"/>
      <c r="F40" s="186"/>
      <c r="G40" s="186"/>
      <c r="H40" s="186"/>
      <c r="I40" s="186"/>
      <c r="J40" s="187"/>
    </row>
    <row r="41" spans="1:10" ht="12.75">
      <c r="A41" s="209">
        <v>38</v>
      </c>
      <c r="B41" s="193"/>
      <c r="C41" s="186"/>
      <c r="D41" s="186"/>
      <c r="E41" s="186"/>
      <c r="F41" s="186"/>
      <c r="G41" s="186"/>
      <c r="H41" s="186"/>
      <c r="I41" s="186"/>
      <c r="J41" s="187"/>
    </row>
    <row r="42" spans="1:10" ht="12.75">
      <c r="A42" s="209">
        <v>39</v>
      </c>
      <c r="B42" s="193"/>
      <c r="C42" s="186"/>
      <c r="D42" s="186"/>
      <c r="E42" s="186"/>
      <c r="F42" s="186"/>
      <c r="G42" s="186"/>
      <c r="H42" s="186"/>
      <c r="I42" s="186"/>
      <c r="J42" s="187"/>
    </row>
    <row r="43" spans="1:10" ht="12.75">
      <c r="A43" s="209">
        <v>40</v>
      </c>
      <c r="B43" s="193"/>
      <c r="C43" s="186"/>
      <c r="D43" s="186"/>
      <c r="E43" s="186"/>
      <c r="F43" s="186"/>
      <c r="G43" s="186"/>
      <c r="H43" s="186"/>
      <c r="I43" s="186"/>
      <c r="J43" s="187"/>
    </row>
    <row r="44" spans="1:10" ht="12.75">
      <c r="A44" s="209">
        <v>41</v>
      </c>
      <c r="B44" s="193"/>
      <c r="C44" s="186"/>
      <c r="D44" s="186"/>
      <c r="E44" s="186"/>
      <c r="F44" s="186"/>
      <c r="G44" s="186"/>
      <c r="H44" s="186"/>
      <c r="I44" s="186"/>
      <c r="J44" s="187"/>
    </row>
    <row r="45" spans="1:10" ht="12.75">
      <c r="A45" s="209">
        <v>42</v>
      </c>
      <c r="B45" s="193"/>
      <c r="C45" s="186"/>
      <c r="D45" s="186"/>
      <c r="E45" s="186"/>
      <c r="F45" s="186"/>
      <c r="G45" s="186"/>
      <c r="H45" s="186"/>
      <c r="I45" s="186"/>
      <c r="J45" s="187"/>
    </row>
    <row r="46" spans="1:10" ht="12.75">
      <c r="A46" s="209">
        <v>43</v>
      </c>
      <c r="B46" s="193"/>
      <c r="C46" s="186"/>
      <c r="D46" s="186"/>
      <c r="E46" s="186"/>
      <c r="F46" s="186"/>
      <c r="G46" s="186"/>
      <c r="H46" s="186"/>
      <c r="I46" s="186"/>
      <c r="J46" s="187"/>
    </row>
    <row r="47" spans="1:10" ht="12.75">
      <c r="A47" s="209">
        <v>44</v>
      </c>
      <c r="B47" s="193"/>
      <c r="C47" s="186"/>
      <c r="D47" s="186"/>
      <c r="E47" s="186"/>
      <c r="F47" s="186"/>
      <c r="G47" s="186"/>
      <c r="H47" s="186"/>
      <c r="I47" s="186"/>
      <c r="J47" s="187"/>
    </row>
    <row r="48" spans="1:10" ht="12.75">
      <c r="A48" s="209">
        <v>45</v>
      </c>
      <c r="B48" s="193"/>
      <c r="C48" s="186"/>
      <c r="D48" s="186"/>
      <c r="E48" s="186"/>
      <c r="F48" s="186"/>
      <c r="G48" s="186"/>
      <c r="H48" s="186"/>
      <c r="I48" s="186"/>
      <c r="J48" s="187"/>
    </row>
    <row r="49" spans="1:10" ht="12.75">
      <c r="A49" s="209">
        <v>46</v>
      </c>
      <c r="B49" s="193"/>
      <c r="C49" s="186"/>
      <c r="D49" s="186"/>
      <c r="E49" s="186"/>
      <c r="F49" s="186"/>
      <c r="G49" s="186"/>
      <c r="H49" s="186"/>
      <c r="I49" s="186"/>
      <c r="J49" s="187"/>
    </row>
    <row r="50" spans="1:10" ht="12.75">
      <c r="A50" s="209">
        <v>47</v>
      </c>
      <c r="B50" s="193"/>
      <c r="C50" s="186"/>
      <c r="D50" s="186"/>
      <c r="E50" s="186"/>
      <c r="F50" s="186"/>
      <c r="G50" s="186"/>
      <c r="H50" s="186"/>
      <c r="I50" s="186"/>
      <c r="J50" s="187"/>
    </row>
    <row r="51" spans="1:10" ht="12.75">
      <c r="A51" s="209">
        <v>48</v>
      </c>
      <c r="B51" s="193"/>
      <c r="C51" s="186"/>
      <c r="D51" s="186"/>
      <c r="E51" s="186"/>
      <c r="F51" s="186"/>
      <c r="G51" s="186"/>
      <c r="H51" s="186"/>
      <c r="I51" s="186"/>
      <c r="J51" s="187"/>
    </row>
    <row r="52" spans="1:10" ht="12.75">
      <c r="A52" s="209">
        <v>49</v>
      </c>
      <c r="B52" s="193"/>
      <c r="C52" s="186"/>
      <c r="D52" s="186"/>
      <c r="E52" s="186"/>
      <c r="F52" s="186"/>
      <c r="G52" s="186"/>
      <c r="H52" s="186"/>
      <c r="I52" s="186"/>
      <c r="J52" s="187"/>
    </row>
    <row r="53" spans="1:10" ht="12.75">
      <c r="A53" s="209">
        <v>50</v>
      </c>
      <c r="B53" s="193"/>
      <c r="C53" s="186"/>
      <c r="D53" s="186"/>
      <c r="E53" s="186"/>
      <c r="F53" s="186"/>
      <c r="G53" s="186"/>
      <c r="H53" s="186"/>
      <c r="I53" s="186"/>
      <c r="J53" s="187"/>
    </row>
    <row r="54" spans="1:10" ht="12.75">
      <c r="A54" s="209">
        <v>51</v>
      </c>
      <c r="B54" s="193"/>
      <c r="C54" s="186"/>
      <c r="D54" s="186"/>
      <c r="E54" s="186"/>
      <c r="F54" s="186"/>
      <c r="G54" s="186"/>
      <c r="H54" s="186"/>
      <c r="I54" s="186"/>
      <c r="J54" s="187"/>
    </row>
    <row r="55" spans="1:10" ht="12.75">
      <c r="A55" s="209">
        <v>52</v>
      </c>
      <c r="B55" s="193"/>
      <c r="C55" s="186"/>
      <c r="D55" s="186"/>
      <c r="E55" s="186"/>
      <c r="F55" s="186"/>
      <c r="G55" s="186"/>
      <c r="H55" s="186"/>
      <c r="I55" s="186"/>
      <c r="J55" s="187"/>
    </row>
    <row r="56" spans="1:10" ht="12.75">
      <c r="A56" s="209">
        <v>53</v>
      </c>
      <c r="B56" s="193"/>
      <c r="C56" s="186"/>
      <c r="D56" s="186"/>
      <c r="E56" s="186"/>
      <c r="F56" s="186"/>
      <c r="G56" s="186"/>
      <c r="H56" s="186"/>
      <c r="I56" s="186"/>
      <c r="J56" s="187"/>
    </row>
    <row r="57" spans="1:10" ht="12.75">
      <c r="A57" s="209">
        <v>54</v>
      </c>
      <c r="B57" s="193"/>
      <c r="C57" s="186"/>
      <c r="D57" s="186"/>
      <c r="E57" s="186"/>
      <c r="F57" s="186"/>
      <c r="G57" s="186"/>
      <c r="H57" s="186"/>
      <c r="I57" s="186"/>
      <c r="J57" s="187"/>
    </row>
    <row r="58" spans="1:10" ht="12.75">
      <c r="A58" s="209">
        <v>55</v>
      </c>
      <c r="B58" s="193"/>
      <c r="C58" s="186"/>
      <c r="D58" s="186"/>
      <c r="E58" s="186"/>
      <c r="F58" s="186"/>
      <c r="G58" s="186"/>
      <c r="H58" s="186"/>
      <c r="I58" s="186"/>
      <c r="J58" s="187"/>
    </row>
    <row r="59" spans="1:10" ht="12.75">
      <c r="A59" s="209">
        <v>56</v>
      </c>
      <c r="B59" s="193"/>
      <c r="C59" s="186"/>
      <c r="D59" s="186"/>
      <c r="E59" s="186"/>
      <c r="F59" s="186"/>
      <c r="G59" s="186"/>
      <c r="H59" s="186"/>
      <c r="I59" s="186"/>
      <c r="J59" s="187"/>
    </row>
    <row r="60" spans="1:10" ht="12.75">
      <c r="A60" s="209">
        <v>57</v>
      </c>
      <c r="B60" s="193"/>
      <c r="C60" s="186"/>
      <c r="D60" s="186"/>
      <c r="E60" s="186"/>
      <c r="F60" s="186"/>
      <c r="G60" s="186"/>
      <c r="H60" s="186"/>
      <c r="I60" s="186"/>
      <c r="J60" s="187"/>
    </row>
    <row r="61" spans="1:10" ht="12.75">
      <c r="A61" s="209">
        <v>58</v>
      </c>
      <c r="B61" s="193"/>
      <c r="C61" s="186"/>
      <c r="D61" s="186"/>
      <c r="E61" s="186"/>
      <c r="F61" s="186"/>
      <c r="G61" s="186"/>
      <c r="H61" s="186"/>
      <c r="I61" s="186"/>
      <c r="J61" s="187"/>
    </row>
    <row r="62" spans="1:10" ht="12.75">
      <c r="A62" s="209">
        <v>59</v>
      </c>
      <c r="B62" s="193"/>
      <c r="C62" s="186"/>
      <c r="D62" s="186"/>
      <c r="E62" s="186"/>
      <c r="F62" s="186"/>
      <c r="G62" s="186"/>
      <c r="H62" s="186"/>
      <c r="I62" s="186"/>
      <c r="J62" s="187"/>
    </row>
    <row r="63" spans="1:10" ht="12.75">
      <c r="A63" s="209">
        <v>60</v>
      </c>
      <c r="B63" s="193"/>
      <c r="C63" s="186"/>
      <c r="D63" s="186"/>
      <c r="E63" s="186"/>
      <c r="F63" s="186"/>
      <c r="G63" s="186"/>
      <c r="H63" s="186"/>
      <c r="I63" s="186"/>
      <c r="J63" s="187"/>
    </row>
    <row r="64" spans="1:10" ht="12.75">
      <c r="A64" s="209">
        <v>61</v>
      </c>
      <c r="B64" s="193"/>
      <c r="C64" s="186"/>
      <c r="D64" s="186"/>
      <c r="E64" s="186"/>
      <c r="F64" s="186"/>
      <c r="G64" s="186"/>
      <c r="H64" s="186"/>
      <c r="I64" s="186"/>
      <c r="J64" s="187"/>
    </row>
    <row r="65" spans="1:10" ht="12.75">
      <c r="A65" s="209">
        <v>62</v>
      </c>
      <c r="B65" s="193"/>
      <c r="C65" s="186"/>
      <c r="D65" s="186"/>
      <c r="E65" s="186"/>
      <c r="F65" s="186"/>
      <c r="G65" s="186"/>
      <c r="H65" s="186"/>
      <c r="I65" s="186"/>
      <c r="J65" s="187"/>
    </row>
    <row r="66" spans="1:10" ht="12.75">
      <c r="A66" s="209">
        <v>63</v>
      </c>
      <c r="B66" s="193"/>
      <c r="C66" s="186"/>
      <c r="D66" s="186"/>
      <c r="E66" s="186"/>
      <c r="F66" s="186"/>
      <c r="G66" s="186"/>
      <c r="H66" s="186"/>
      <c r="I66" s="186"/>
      <c r="J66" s="187"/>
    </row>
    <row r="67" spans="1:10" ht="12.75">
      <c r="A67" s="209">
        <v>64</v>
      </c>
      <c r="B67" s="193"/>
      <c r="C67" s="186"/>
      <c r="D67" s="186"/>
      <c r="E67" s="186"/>
      <c r="F67" s="186"/>
      <c r="G67" s="186"/>
      <c r="H67" s="186"/>
      <c r="I67" s="186"/>
      <c r="J67" s="187"/>
    </row>
    <row r="68" spans="1:10" ht="12.75">
      <c r="A68" s="209">
        <v>65</v>
      </c>
      <c r="B68" s="193"/>
      <c r="C68" s="186"/>
      <c r="D68" s="186"/>
      <c r="E68" s="186"/>
      <c r="F68" s="186"/>
      <c r="G68" s="186"/>
      <c r="H68" s="186"/>
      <c r="I68" s="186"/>
      <c r="J68" s="187"/>
    </row>
    <row r="69" spans="1:10" ht="12.75">
      <c r="A69" s="209">
        <v>66</v>
      </c>
      <c r="B69" s="193"/>
      <c r="C69" s="186"/>
      <c r="D69" s="186"/>
      <c r="E69" s="186"/>
      <c r="F69" s="186"/>
      <c r="G69" s="186"/>
      <c r="H69" s="186"/>
      <c r="I69" s="186"/>
      <c r="J69" s="187"/>
    </row>
    <row r="70" spans="1:10" ht="12.75">
      <c r="A70" s="209">
        <v>67</v>
      </c>
      <c r="B70" s="193"/>
      <c r="C70" s="186"/>
      <c r="D70" s="186"/>
      <c r="E70" s="186"/>
      <c r="F70" s="186"/>
      <c r="G70" s="186"/>
      <c r="H70" s="186"/>
      <c r="I70" s="186"/>
      <c r="J70" s="187"/>
    </row>
    <row r="71" spans="1:10" ht="12.75">
      <c r="A71" s="209">
        <v>68</v>
      </c>
      <c r="B71" s="193"/>
      <c r="C71" s="186"/>
      <c r="D71" s="186"/>
      <c r="E71" s="186"/>
      <c r="F71" s="186"/>
      <c r="G71" s="186"/>
      <c r="H71" s="186"/>
      <c r="I71" s="186"/>
      <c r="J71" s="187"/>
    </row>
    <row r="72" spans="1:10" ht="12.75">
      <c r="A72" s="209">
        <v>69</v>
      </c>
      <c r="B72" s="193"/>
      <c r="C72" s="186"/>
      <c r="D72" s="186"/>
      <c r="E72" s="186"/>
      <c r="F72" s="186"/>
      <c r="G72" s="186"/>
      <c r="H72" s="186"/>
      <c r="I72" s="186"/>
      <c r="J72" s="187"/>
    </row>
    <row r="73" spans="1:10" ht="12.75">
      <c r="A73" s="209">
        <v>70</v>
      </c>
      <c r="B73" s="193"/>
      <c r="C73" s="186"/>
      <c r="D73" s="186"/>
      <c r="E73" s="186"/>
      <c r="F73" s="186"/>
      <c r="G73" s="186"/>
      <c r="H73" s="186"/>
      <c r="I73" s="186"/>
      <c r="J73" s="187"/>
    </row>
    <row r="74" spans="1:10" ht="12.75">
      <c r="A74" s="209">
        <v>71</v>
      </c>
      <c r="B74" s="193"/>
      <c r="C74" s="186"/>
      <c r="D74" s="186"/>
      <c r="E74" s="186"/>
      <c r="F74" s="186"/>
      <c r="G74" s="186"/>
      <c r="H74" s="186"/>
      <c r="I74" s="186"/>
      <c r="J74" s="187"/>
    </row>
    <row r="75" spans="1:10" ht="12.75">
      <c r="A75" s="209">
        <v>72</v>
      </c>
      <c r="B75" s="193"/>
      <c r="C75" s="186"/>
      <c r="D75" s="186"/>
      <c r="E75" s="186"/>
      <c r="F75" s="186"/>
      <c r="G75" s="186"/>
      <c r="H75" s="186"/>
      <c r="I75" s="186"/>
      <c r="J75" s="187"/>
    </row>
    <row r="76" spans="1:10" ht="12.75">
      <c r="A76" s="209">
        <v>73</v>
      </c>
      <c r="B76" s="193"/>
      <c r="C76" s="186"/>
      <c r="D76" s="186"/>
      <c r="E76" s="186"/>
      <c r="F76" s="186"/>
      <c r="G76" s="186"/>
      <c r="H76" s="186"/>
      <c r="I76" s="186"/>
      <c r="J76" s="187"/>
    </row>
    <row r="77" spans="1:10" ht="12.75">
      <c r="A77" s="209">
        <v>74</v>
      </c>
      <c r="B77" s="193"/>
      <c r="C77" s="186"/>
      <c r="D77" s="186"/>
      <c r="E77" s="186"/>
      <c r="F77" s="186"/>
      <c r="G77" s="186"/>
      <c r="H77" s="186"/>
      <c r="I77" s="186"/>
      <c r="J77" s="187"/>
    </row>
    <row r="78" spans="1:10" ht="12.75">
      <c r="A78" s="209">
        <v>75</v>
      </c>
      <c r="B78" s="193"/>
      <c r="C78" s="186"/>
      <c r="D78" s="186"/>
      <c r="E78" s="186"/>
      <c r="F78" s="186"/>
      <c r="G78" s="186"/>
      <c r="H78" s="186"/>
      <c r="I78" s="186"/>
      <c r="J78" s="187"/>
    </row>
    <row r="79" spans="1:10" ht="12.75">
      <c r="A79" s="209">
        <v>76</v>
      </c>
      <c r="B79" s="193"/>
      <c r="C79" s="186"/>
      <c r="D79" s="186"/>
      <c r="E79" s="186"/>
      <c r="F79" s="186"/>
      <c r="G79" s="186"/>
      <c r="H79" s="186"/>
      <c r="I79" s="186"/>
      <c r="J79" s="187"/>
    </row>
    <row r="80" spans="1:10" ht="12.75">
      <c r="A80" s="209">
        <v>77</v>
      </c>
      <c r="B80" s="193"/>
      <c r="C80" s="186"/>
      <c r="D80" s="186"/>
      <c r="E80" s="186"/>
      <c r="F80" s="186"/>
      <c r="G80" s="186"/>
      <c r="H80" s="186"/>
      <c r="I80" s="186"/>
      <c r="J80" s="187"/>
    </row>
    <row r="81" spans="1:10" ht="12.75">
      <c r="A81" s="209">
        <v>78</v>
      </c>
      <c r="B81" s="193"/>
      <c r="C81" s="186"/>
      <c r="D81" s="186"/>
      <c r="E81" s="186"/>
      <c r="F81" s="186"/>
      <c r="G81" s="186"/>
      <c r="H81" s="186"/>
      <c r="I81" s="186"/>
      <c r="J81" s="187"/>
    </row>
    <row r="82" spans="1:10" ht="12.75">
      <c r="A82" s="209">
        <v>79</v>
      </c>
      <c r="B82" s="193"/>
      <c r="C82" s="186"/>
      <c r="D82" s="186"/>
      <c r="E82" s="186"/>
      <c r="F82" s="186"/>
      <c r="G82" s="186"/>
      <c r="H82" s="186"/>
      <c r="I82" s="186"/>
      <c r="J82" s="187"/>
    </row>
    <row r="83" spans="1:10" ht="12.75">
      <c r="A83" s="209">
        <v>80</v>
      </c>
      <c r="B83" s="193"/>
      <c r="C83" s="186"/>
      <c r="D83" s="186"/>
      <c r="E83" s="186"/>
      <c r="F83" s="186"/>
      <c r="G83" s="186"/>
      <c r="H83" s="186"/>
      <c r="I83" s="186"/>
      <c r="J83" s="187"/>
    </row>
    <row r="84" spans="1:10" ht="12.75">
      <c r="A84" s="209">
        <v>81</v>
      </c>
      <c r="B84" s="193"/>
      <c r="C84" s="186"/>
      <c r="D84" s="186"/>
      <c r="E84" s="186"/>
      <c r="F84" s="186"/>
      <c r="G84" s="186"/>
      <c r="H84" s="186"/>
      <c r="I84" s="186"/>
      <c r="J84" s="187"/>
    </row>
    <row r="85" spans="1:10" ht="12.75">
      <c r="A85" s="209">
        <v>82</v>
      </c>
      <c r="B85" s="193"/>
      <c r="C85" s="186"/>
      <c r="D85" s="186"/>
      <c r="E85" s="186"/>
      <c r="F85" s="186"/>
      <c r="G85" s="186"/>
      <c r="H85" s="186"/>
      <c r="I85" s="186"/>
      <c r="J85" s="187"/>
    </row>
    <row r="86" spans="1:10" ht="12.75">
      <c r="A86" s="209">
        <v>83</v>
      </c>
      <c r="B86" s="193"/>
      <c r="C86" s="186"/>
      <c r="D86" s="186"/>
      <c r="E86" s="186"/>
      <c r="F86" s="186"/>
      <c r="G86" s="186"/>
      <c r="H86" s="186"/>
      <c r="I86" s="186"/>
      <c r="J86" s="187"/>
    </row>
    <row r="87" spans="1:10" ht="12.75">
      <c r="A87" s="209">
        <v>84</v>
      </c>
      <c r="B87" s="193"/>
      <c r="C87" s="186"/>
      <c r="D87" s="186"/>
      <c r="E87" s="186"/>
      <c r="F87" s="186"/>
      <c r="G87" s="186"/>
      <c r="H87" s="186"/>
      <c r="I87" s="186"/>
      <c r="J87" s="187"/>
    </row>
    <row r="88" spans="1:10" ht="12.75">
      <c r="A88" s="209">
        <v>85</v>
      </c>
      <c r="B88" s="193"/>
      <c r="C88" s="186"/>
      <c r="D88" s="186"/>
      <c r="E88" s="186"/>
      <c r="F88" s="186"/>
      <c r="G88" s="186"/>
      <c r="H88" s="186"/>
      <c r="I88" s="186"/>
      <c r="J88" s="187"/>
    </row>
    <row r="89" spans="1:10" ht="12.75">
      <c r="A89" s="209">
        <v>86</v>
      </c>
      <c r="B89" s="193"/>
      <c r="C89" s="186"/>
      <c r="D89" s="186"/>
      <c r="E89" s="186"/>
      <c r="F89" s="186"/>
      <c r="G89" s="186"/>
      <c r="H89" s="186"/>
      <c r="I89" s="186"/>
      <c r="J89" s="187"/>
    </row>
    <row r="90" spans="1:10" ht="12.75">
      <c r="A90" s="209">
        <v>87</v>
      </c>
      <c r="B90" s="193"/>
      <c r="C90" s="186"/>
      <c r="D90" s="186"/>
      <c r="E90" s="186"/>
      <c r="F90" s="186"/>
      <c r="G90" s="186"/>
      <c r="H90" s="186"/>
      <c r="I90" s="186"/>
      <c r="J90" s="187"/>
    </row>
    <row r="91" spans="1:10" ht="12.75">
      <c r="A91" s="209">
        <v>88</v>
      </c>
      <c r="B91" s="193"/>
      <c r="C91" s="186"/>
      <c r="D91" s="186"/>
      <c r="E91" s="186"/>
      <c r="F91" s="186"/>
      <c r="G91" s="186"/>
      <c r="H91" s="186"/>
      <c r="I91" s="186"/>
      <c r="J91" s="187"/>
    </row>
    <row r="92" spans="1:10" ht="12.75">
      <c r="A92" s="209">
        <v>89</v>
      </c>
      <c r="B92" s="193"/>
      <c r="C92" s="186"/>
      <c r="D92" s="186"/>
      <c r="E92" s="186"/>
      <c r="F92" s="186"/>
      <c r="G92" s="186"/>
      <c r="H92" s="186"/>
      <c r="I92" s="186"/>
      <c r="J92" s="187"/>
    </row>
    <row r="93" spans="1:10" ht="12.75">
      <c r="A93" s="209">
        <v>90</v>
      </c>
      <c r="B93" s="193"/>
      <c r="C93" s="186"/>
      <c r="D93" s="186"/>
      <c r="E93" s="186"/>
      <c r="F93" s="186"/>
      <c r="G93" s="186"/>
      <c r="H93" s="186"/>
      <c r="I93" s="186"/>
      <c r="J93" s="187"/>
    </row>
    <row r="94" spans="1:10" ht="12.75">
      <c r="A94" s="209">
        <v>91</v>
      </c>
      <c r="B94" s="193"/>
      <c r="C94" s="186"/>
      <c r="D94" s="186"/>
      <c r="E94" s="186"/>
      <c r="F94" s="186"/>
      <c r="G94" s="186"/>
      <c r="H94" s="186"/>
      <c r="I94" s="186"/>
      <c r="J94" s="187"/>
    </row>
    <row r="95" spans="1:10" ht="12.75">
      <c r="A95" s="209">
        <v>92</v>
      </c>
      <c r="B95" s="193"/>
      <c r="C95" s="186"/>
      <c r="D95" s="186"/>
      <c r="E95" s="186"/>
      <c r="F95" s="186"/>
      <c r="G95" s="186"/>
      <c r="H95" s="186"/>
      <c r="I95" s="186"/>
      <c r="J95" s="187"/>
    </row>
    <row r="96" spans="1:10" ht="12.75">
      <c r="A96" s="209">
        <v>93</v>
      </c>
      <c r="B96" s="193"/>
      <c r="C96" s="186"/>
      <c r="D96" s="186"/>
      <c r="E96" s="186"/>
      <c r="F96" s="186"/>
      <c r="G96" s="186"/>
      <c r="H96" s="186"/>
      <c r="I96" s="186"/>
      <c r="J96" s="187"/>
    </row>
    <row r="97" spans="1:10" ht="12.75">
      <c r="A97" s="209">
        <v>94</v>
      </c>
      <c r="B97" s="193"/>
      <c r="C97" s="186"/>
      <c r="D97" s="186"/>
      <c r="E97" s="186"/>
      <c r="F97" s="186"/>
      <c r="G97" s="186"/>
      <c r="H97" s="186"/>
      <c r="I97" s="186"/>
      <c r="J97" s="187"/>
    </row>
    <row r="98" spans="1:10" ht="12.75">
      <c r="A98" s="209">
        <v>95</v>
      </c>
      <c r="B98" s="193"/>
      <c r="C98" s="186"/>
      <c r="D98" s="186"/>
      <c r="E98" s="186"/>
      <c r="F98" s="186"/>
      <c r="G98" s="186"/>
      <c r="H98" s="186"/>
      <c r="I98" s="186"/>
      <c r="J98" s="187"/>
    </row>
    <row r="99" spans="1:10" ht="12.75">
      <c r="A99" s="209">
        <v>96</v>
      </c>
      <c r="B99" s="193"/>
      <c r="C99" s="186"/>
      <c r="D99" s="186"/>
      <c r="E99" s="186"/>
      <c r="F99" s="186"/>
      <c r="G99" s="186"/>
      <c r="H99" s="186"/>
      <c r="I99" s="186"/>
      <c r="J99" s="187"/>
    </row>
    <row r="100" spans="1:10" ht="12.75">
      <c r="A100" s="209">
        <v>97</v>
      </c>
      <c r="B100" s="193"/>
      <c r="C100" s="186"/>
      <c r="D100" s="186"/>
      <c r="E100" s="186"/>
      <c r="F100" s="186"/>
      <c r="G100" s="186"/>
      <c r="H100" s="186"/>
      <c r="I100" s="186"/>
      <c r="J100" s="187"/>
    </row>
    <row r="101" spans="1:10" ht="12.75">
      <c r="A101" s="209">
        <v>98</v>
      </c>
      <c r="B101" s="193"/>
      <c r="C101" s="186"/>
      <c r="D101" s="186"/>
      <c r="E101" s="186"/>
      <c r="F101" s="186"/>
      <c r="G101" s="186"/>
      <c r="H101" s="186"/>
      <c r="I101" s="186"/>
      <c r="J101" s="187"/>
    </row>
    <row r="102" spans="1:10" ht="12.75">
      <c r="A102" s="209">
        <v>99</v>
      </c>
      <c r="B102" s="193"/>
      <c r="C102" s="186"/>
      <c r="D102" s="186"/>
      <c r="E102" s="186"/>
      <c r="F102" s="186"/>
      <c r="G102" s="186"/>
      <c r="H102" s="186"/>
      <c r="I102" s="186"/>
      <c r="J102" s="187"/>
    </row>
    <row r="103" spans="1:10" ht="12.75">
      <c r="A103" s="209">
        <v>100</v>
      </c>
      <c r="B103" s="193"/>
      <c r="C103" s="186"/>
      <c r="D103" s="186"/>
      <c r="E103" s="186"/>
      <c r="F103" s="186"/>
      <c r="G103" s="186"/>
      <c r="H103" s="186"/>
      <c r="I103" s="186"/>
      <c r="J103" s="187"/>
    </row>
    <row r="104" spans="1:10" ht="12.75">
      <c r="A104" s="209">
        <v>101</v>
      </c>
      <c r="B104" s="193"/>
      <c r="C104" s="186"/>
      <c r="D104" s="186"/>
      <c r="E104" s="186"/>
      <c r="F104" s="186"/>
      <c r="G104" s="186"/>
      <c r="H104" s="186"/>
      <c r="I104" s="186"/>
      <c r="J104" s="187"/>
    </row>
    <row r="105" spans="1:10" ht="12.75">
      <c r="A105" s="209">
        <v>102</v>
      </c>
      <c r="B105" s="193"/>
      <c r="C105" s="186"/>
      <c r="D105" s="186"/>
      <c r="E105" s="186"/>
      <c r="F105" s="186"/>
      <c r="G105" s="186"/>
      <c r="H105" s="186"/>
      <c r="I105" s="186"/>
      <c r="J105" s="187"/>
    </row>
    <row r="106" spans="1:10" ht="12.75">
      <c r="A106" s="209">
        <v>103</v>
      </c>
      <c r="B106" s="193"/>
      <c r="C106" s="186"/>
      <c r="D106" s="186"/>
      <c r="E106" s="186"/>
      <c r="F106" s="186"/>
      <c r="G106" s="186"/>
      <c r="H106" s="186"/>
      <c r="I106" s="186"/>
      <c r="J106" s="187"/>
    </row>
    <row r="107" spans="1:10" ht="12.75">
      <c r="A107" s="209">
        <v>104</v>
      </c>
      <c r="B107" s="193"/>
      <c r="C107" s="186"/>
      <c r="D107" s="186"/>
      <c r="E107" s="186"/>
      <c r="F107" s="186"/>
      <c r="G107" s="186"/>
      <c r="H107" s="186"/>
      <c r="I107" s="186"/>
      <c r="J107" s="187"/>
    </row>
    <row r="108" spans="1:10" ht="12.75">
      <c r="A108" s="209">
        <v>105</v>
      </c>
      <c r="B108" s="193"/>
      <c r="C108" s="186"/>
      <c r="D108" s="186"/>
      <c r="E108" s="186"/>
      <c r="F108" s="186"/>
      <c r="G108" s="186"/>
      <c r="H108" s="186"/>
      <c r="I108" s="186"/>
      <c r="J108" s="187"/>
    </row>
    <row r="109" spans="1:10" ht="12.75">
      <c r="A109" s="209">
        <v>106</v>
      </c>
      <c r="B109" s="193"/>
      <c r="C109" s="186"/>
      <c r="D109" s="186"/>
      <c r="E109" s="186"/>
      <c r="F109" s="186"/>
      <c r="G109" s="186"/>
      <c r="H109" s="186"/>
      <c r="I109" s="186"/>
      <c r="J109" s="187"/>
    </row>
    <row r="110" spans="1:10" ht="12.75">
      <c r="A110" s="209">
        <v>107</v>
      </c>
      <c r="B110" s="193"/>
      <c r="C110" s="186"/>
      <c r="D110" s="186"/>
      <c r="E110" s="186"/>
      <c r="F110" s="186"/>
      <c r="G110" s="186"/>
      <c r="H110" s="186"/>
      <c r="I110" s="186"/>
      <c r="J110" s="187"/>
    </row>
    <row r="111" spans="1:10" ht="12.75">
      <c r="A111" s="209">
        <v>108</v>
      </c>
      <c r="B111" s="193"/>
      <c r="C111" s="186"/>
      <c r="D111" s="186"/>
      <c r="E111" s="186"/>
      <c r="F111" s="186"/>
      <c r="G111" s="186"/>
      <c r="H111" s="186"/>
      <c r="I111" s="186"/>
      <c r="J111" s="187"/>
    </row>
    <row r="112" spans="1:10" ht="12.75">
      <c r="A112" s="209">
        <v>109</v>
      </c>
      <c r="B112" s="193"/>
      <c r="C112" s="186"/>
      <c r="D112" s="186"/>
      <c r="E112" s="186"/>
      <c r="F112" s="186"/>
      <c r="G112" s="186"/>
      <c r="H112" s="186"/>
      <c r="I112" s="186"/>
      <c r="J112" s="187"/>
    </row>
    <row r="113" spans="1:10" ht="12.75">
      <c r="A113" s="209">
        <v>110</v>
      </c>
      <c r="B113" s="193"/>
      <c r="C113" s="186"/>
      <c r="D113" s="186"/>
      <c r="E113" s="186"/>
      <c r="F113" s="186"/>
      <c r="G113" s="186"/>
      <c r="H113" s="186"/>
      <c r="I113" s="186"/>
      <c r="J113" s="187"/>
    </row>
    <row r="114" spans="1:10" ht="12.75">
      <c r="A114" s="209">
        <v>111</v>
      </c>
      <c r="B114" s="193"/>
      <c r="C114" s="186"/>
      <c r="D114" s="186"/>
      <c r="E114" s="186"/>
      <c r="F114" s="186"/>
      <c r="G114" s="186"/>
      <c r="H114" s="186"/>
      <c r="I114" s="186"/>
      <c r="J114" s="187"/>
    </row>
    <row r="115" spans="1:10" ht="12.75">
      <c r="A115" s="209">
        <v>112</v>
      </c>
      <c r="B115" s="193"/>
      <c r="C115" s="186"/>
      <c r="D115" s="186"/>
      <c r="E115" s="186"/>
      <c r="F115" s="186"/>
      <c r="G115" s="186"/>
      <c r="H115" s="186"/>
      <c r="I115" s="186"/>
      <c r="J115" s="187"/>
    </row>
    <row r="116" spans="1:10" ht="12.75">
      <c r="A116" s="209">
        <v>113</v>
      </c>
      <c r="B116" s="193"/>
      <c r="C116" s="186"/>
      <c r="D116" s="186"/>
      <c r="E116" s="186"/>
      <c r="F116" s="186"/>
      <c r="G116" s="186"/>
      <c r="H116" s="186"/>
      <c r="I116" s="186"/>
      <c r="J116" s="187"/>
    </row>
    <row r="117" spans="1:10" ht="12.75">
      <c r="A117" s="209">
        <v>114</v>
      </c>
      <c r="B117" s="193"/>
      <c r="C117" s="186"/>
      <c r="D117" s="186"/>
      <c r="E117" s="186"/>
      <c r="F117" s="186"/>
      <c r="G117" s="186"/>
      <c r="H117" s="186"/>
      <c r="I117" s="186"/>
      <c r="J117" s="187"/>
    </row>
    <row r="118" spans="1:10" ht="12.75">
      <c r="A118" s="209">
        <v>115</v>
      </c>
      <c r="B118" s="193"/>
      <c r="C118" s="186"/>
      <c r="D118" s="186"/>
      <c r="E118" s="186"/>
      <c r="F118" s="186"/>
      <c r="G118" s="186"/>
      <c r="H118" s="186"/>
      <c r="I118" s="186"/>
      <c r="J118" s="187"/>
    </row>
    <row r="119" spans="1:10" ht="12.75">
      <c r="A119" s="209">
        <v>116</v>
      </c>
      <c r="B119" s="193"/>
      <c r="C119" s="186"/>
      <c r="D119" s="186"/>
      <c r="E119" s="186"/>
      <c r="F119" s="186"/>
      <c r="G119" s="186"/>
      <c r="H119" s="186"/>
      <c r="I119" s="186"/>
      <c r="J119" s="187"/>
    </row>
    <row r="120" spans="1:10" ht="12.75">
      <c r="A120" s="209">
        <v>117</v>
      </c>
      <c r="B120" s="193"/>
      <c r="C120" s="186"/>
      <c r="D120" s="186"/>
      <c r="E120" s="186"/>
      <c r="F120" s="186"/>
      <c r="G120" s="186"/>
      <c r="H120" s="186"/>
      <c r="I120" s="186"/>
      <c r="J120" s="187"/>
    </row>
    <row r="121" spans="1:10" ht="12.75">
      <c r="A121" s="209">
        <v>118</v>
      </c>
      <c r="B121" s="193"/>
      <c r="C121" s="186"/>
      <c r="D121" s="186"/>
      <c r="E121" s="186"/>
      <c r="F121" s="186"/>
      <c r="G121" s="186"/>
      <c r="H121" s="186"/>
      <c r="I121" s="186"/>
      <c r="J121" s="187"/>
    </row>
    <row r="122" spans="1:10" ht="12.75">
      <c r="A122" s="209">
        <v>119</v>
      </c>
      <c r="B122" s="193"/>
      <c r="C122" s="186"/>
      <c r="D122" s="186"/>
      <c r="E122" s="186"/>
      <c r="F122" s="186"/>
      <c r="G122" s="186"/>
      <c r="H122" s="186"/>
      <c r="I122" s="186"/>
      <c r="J122" s="187"/>
    </row>
    <row r="123" spans="1:10" ht="12.75">
      <c r="A123" s="209">
        <v>120</v>
      </c>
      <c r="B123" s="193"/>
      <c r="C123" s="186"/>
      <c r="D123" s="186"/>
      <c r="E123" s="186"/>
      <c r="F123" s="186"/>
      <c r="G123" s="186"/>
      <c r="H123" s="186"/>
      <c r="I123" s="186"/>
      <c r="J123" s="187"/>
    </row>
    <row r="124" spans="1:10" ht="12.75">
      <c r="A124" s="209">
        <v>121</v>
      </c>
      <c r="B124" s="193"/>
      <c r="C124" s="186"/>
      <c r="D124" s="186"/>
      <c r="E124" s="186"/>
      <c r="F124" s="186"/>
      <c r="G124" s="186"/>
      <c r="H124" s="186"/>
      <c r="I124" s="186"/>
      <c r="J124" s="187"/>
    </row>
    <row r="125" spans="1:10" ht="12.75">
      <c r="A125" s="209">
        <v>122</v>
      </c>
      <c r="B125" s="193"/>
      <c r="C125" s="186"/>
      <c r="D125" s="186"/>
      <c r="E125" s="186"/>
      <c r="F125" s="186"/>
      <c r="G125" s="186"/>
      <c r="H125" s="186"/>
      <c r="I125" s="186"/>
      <c r="J125" s="187"/>
    </row>
    <row r="126" spans="1:10" ht="12.75">
      <c r="A126" s="209">
        <v>123</v>
      </c>
      <c r="B126" s="193"/>
      <c r="C126" s="186"/>
      <c r="D126" s="186"/>
      <c r="E126" s="186"/>
      <c r="F126" s="186"/>
      <c r="G126" s="186"/>
      <c r="H126" s="186"/>
      <c r="I126" s="186"/>
      <c r="J126" s="187"/>
    </row>
    <row r="127" spans="1:10" ht="12.75">
      <c r="A127" s="209">
        <v>124</v>
      </c>
      <c r="B127" s="193"/>
      <c r="C127" s="186"/>
      <c r="D127" s="186"/>
      <c r="E127" s="186"/>
      <c r="F127" s="186"/>
      <c r="G127" s="186"/>
      <c r="H127" s="186"/>
      <c r="I127" s="186"/>
      <c r="J127" s="187"/>
    </row>
    <row r="128" spans="1:10" ht="12.75">
      <c r="A128" s="209">
        <v>125</v>
      </c>
      <c r="B128" s="193"/>
      <c r="C128" s="186"/>
      <c r="D128" s="186"/>
      <c r="E128" s="186"/>
      <c r="F128" s="186"/>
      <c r="G128" s="186"/>
      <c r="H128" s="186"/>
      <c r="I128" s="186"/>
      <c r="J128" s="187"/>
    </row>
    <row r="129" spans="1:10" ht="12.75">
      <c r="A129" s="209">
        <v>126</v>
      </c>
      <c r="B129" s="193"/>
      <c r="C129" s="186"/>
      <c r="D129" s="186"/>
      <c r="E129" s="186"/>
      <c r="F129" s="186"/>
      <c r="G129" s="186"/>
      <c r="H129" s="186"/>
      <c r="I129" s="186"/>
      <c r="J129" s="187"/>
    </row>
    <row r="130" spans="1:10" ht="12.75">
      <c r="A130" s="209">
        <v>127</v>
      </c>
      <c r="B130" s="193"/>
      <c r="C130" s="186"/>
      <c r="D130" s="186"/>
      <c r="E130" s="186"/>
      <c r="F130" s="186"/>
      <c r="G130" s="186"/>
      <c r="H130" s="186"/>
      <c r="I130" s="186"/>
      <c r="J130" s="187"/>
    </row>
    <row r="131" spans="1:10" ht="12.75">
      <c r="A131" s="209">
        <v>128</v>
      </c>
      <c r="B131" s="193"/>
      <c r="C131" s="186"/>
      <c r="D131" s="186"/>
      <c r="E131" s="186"/>
      <c r="F131" s="186"/>
      <c r="G131" s="186"/>
      <c r="H131" s="186"/>
      <c r="I131" s="186"/>
      <c r="J131" s="187"/>
    </row>
    <row r="132" spans="1:10" ht="12.75">
      <c r="A132" s="209">
        <v>129</v>
      </c>
      <c r="B132" s="193"/>
      <c r="C132" s="186"/>
      <c r="D132" s="186"/>
      <c r="E132" s="186"/>
      <c r="F132" s="186"/>
      <c r="G132" s="186"/>
      <c r="H132" s="186"/>
      <c r="I132" s="186"/>
      <c r="J132" s="187"/>
    </row>
    <row r="133" spans="1:10" ht="12.75">
      <c r="A133" s="209">
        <v>130</v>
      </c>
      <c r="B133" s="193"/>
      <c r="C133" s="186"/>
      <c r="D133" s="186"/>
      <c r="E133" s="186"/>
      <c r="F133" s="186"/>
      <c r="G133" s="186"/>
      <c r="H133" s="186"/>
      <c r="I133" s="186"/>
      <c r="J133" s="187"/>
    </row>
    <row r="134" spans="1:10" ht="12.75">
      <c r="A134" s="209">
        <v>131</v>
      </c>
      <c r="B134" s="193"/>
      <c r="C134" s="186"/>
      <c r="D134" s="186"/>
      <c r="E134" s="186"/>
      <c r="F134" s="186"/>
      <c r="G134" s="186"/>
      <c r="H134" s="186"/>
      <c r="I134" s="186"/>
      <c r="J134" s="187"/>
    </row>
    <row r="135" spans="1:10" ht="12.75">
      <c r="A135" s="209">
        <v>132</v>
      </c>
      <c r="B135" s="193"/>
      <c r="C135" s="186"/>
      <c r="D135" s="186"/>
      <c r="E135" s="186"/>
      <c r="F135" s="186"/>
      <c r="G135" s="186"/>
      <c r="H135" s="186"/>
      <c r="I135" s="186"/>
      <c r="J135" s="187"/>
    </row>
    <row r="136" spans="1:10" ht="12.75">
      <c r="A136" s="209">
        <v>133</v>
      </c>
      <c r="B136" s="193"/>
      <c r="C136" s="186"/>
      <c r="D136" s="186"/>
      <c r="E136" s="186"/>
      <c r="F136" s="186"/>
      <c r="G136" s="186"/>
      <c r="H136" s="186"/>
      <c r="I136" s="186"/>
      <c r="J136" s="187"/>
    </row>
    <row r="137" spans="1:10" ht="12.75">
      <c r="A137" s="209">
        <v>134</v>
      </c>
      <c r="B137" s="193"/>
      <c r="C137" s="186"/>
      <c r="D137" s="186"/>
      <c r="E137" s="186"/>
      <c r="F137" s="186"/>
      <c r="G137" s="186"/>
      <c r="H137" s="186"/>
      <c r="I137" s="186"/>
      <c r="J137" s="187"/>
    </row>
    <row r="138" spans="1:10" ht="12.75">
      <c r="A138" s="209">
        <v>135</v>
      </c>
      <c r="B138" s="193"/>
      <c r="C138" s="186"/>
      <c r="D138" s="186"/>
      <c r="E138" s="186"/>
      <c r="F138" s="186"/>
      <c r="G138" s="186"/>
      <c r="H138" s="186"/>
      <c r="I138" s="186"/>
      <c r="J138" s="187"/>
    </row>
    <row r="139" spans="1:10" ht="12.75">
      <c r="A139" s="209">
        <v>136</v>
      </c>
      <c r="B139" s="193"/>
      <c r="C139" s="186"/>
      <c r="D139" s="186"/>
      <c r="E139" s="186"/>
      <c r="F139" s="186"/>
      <c r="G139" s="186"/>
      <c r="H139" s="186"/>
      <c r="I139" s="186"/>
      <c r="J139" s="187"/>
    </row>
    <row r="140" spans="1:10" ht="12.75">
      <c r="A140" s="209">
        <v>137</v>
      </c>
      <c r="B140" s="193"/>
      <c r="C140" s="186"/>
      <c r="D140" s="186"/>
      <c r="E140" s="186"/>
      <c r="F140" s="186"/>
      <c r="G140" s="186"/>
      <c r="H140" s="186"/>
      <c r="I140" s="186"/>
      <c r="J140" s="187"/>
    </row>
    <row r="141" spans="1:10" ht="12.75">
      <c r="A141" s="209">
        <v>138</v>
      </c>
      <c r="B141" s="193"/>
      <c r="C141" s="186"/>
      <c r="D141" s="186"/>
      <c r="E141" s="186"/>
      <c r="F141" s="186"/>
      <c r="G141" s="186"/>
      <c r="H141" s="186"/>
      <c r="I141" s="186"/>
      <c r="J141" s="187"/>
    </row>
    <row r="142" spans="1:10" ht="12.75">
      <c r="A142" s="209">
        <v>139</v>
      </c>
      <c r="B142" s="193"/>
      <c r="C142" s="186"/>
      <c r="D142" s="186"/>
      <c r="E142" s="186"/>
      <c r="F142" s="186"/>
      <c r="G142" s="186"/>
      <c r="H142" s="186"/>
      <c r="I142" s="186"/>
      <c r="J142" s="187"/>
    </row>
    <row r="143" spans="1:10" ht="12.75">
      <c r="A143" s="209">
        <v>140</v>
      </c>
      <c r="B143" s="193"/>
      <c r="C143" s="186"/>
      <c r="D143" s="186"/>
      <c r="E143" s="186"/>
      <c r="F143" s="186"/>
      <c r="G143" s="186"/>
      <c r="H143" s="186"/>
      <c r="I143" s="186"/>
      <c r="J143" s="187"/>
    </row>
    <row r="144" spans="1:10" ht="12.75">
      <c r="A144" s="209">
        <v>141</v>
      </c>
      <c r="B144" s="193"/>
      <c r="C144" s="186"/>
      <c r="D144" s="186"/>
      <c r="E144" s="186"/>
      <c r="F144" s="186"/>
      <c r="G144" s="186"/>
      <c r="H144" s="186"/>
      <c r="I144" s="186"/>
      <c r="J144" s="187"/>
    </row>
    <row r="145" spans="1:10" ht="12.75">
      <c r="A145" s="209">
        <v>142</v>
      </c>
      <c r="B145" s="193"/>
      <c r="C145" s="186"/>
      <c r="D145" s="186"/>
      <c r="E145" s="186"/>
      <c r="F145" s="186"/>
      <c r="G145" s="186"/>
      <c r="H145" s="186"/>
      <c r="I145" s="186"/>
      <c r="J145" s="187"/>
    </row>
    <row r="146" spans="1:10" ht="12.75">
      <c r="A146" s="209">
        <v>143</v>
      </c>
      <c r="B146" s="193"/>
      <c r="C146" s="186"/>
      <c r="D146" s="186"/>
      <c r="E146" s="186"/>
      <c r="F146" s="186"/>
      <c r="G146" s="186"/>
      <c r="H146" s="186"/>
      <c r="I146" s="186"/>
      <c r="J146" s="187"/>
    </row>
    <row r="147" spans="1:10" ht="12.75">
      <c r="A147" s="209">
        <v>144</v>
      </c>
      <c r="B147" s="193"/>
      <c r="C147" s="186"/>
      <c r="D147" s="186"/>
      <c r="E147" s="186"/>
      <c r="F147" s="186"/>
      <c r="G147" s="186"/>
      <c r="H147" s="186"/>
      <c r="I147" s="186"/>
      <c r="J147" s="187"/>
    </row>
    <row r="148" spans="1:10" ht="12.75">
      <c r="A148" s="209">
        <v>145</v>
      </c>
      <c r="B148" s="193"/>
      <c r="C148" s="186"/>
      <c r="D148" s="186"/>
      <c r="E148" s="186"/>
      <c r="F148" s="186"/>
      <c r="G148" s="186"/>
      <c r="H148" s="186"/>
      <c r="I148" s="186"/>
      <c r="J148" s="187"/>
    </row>
    <row r="149" spans="1:10" ht="12.75">
      <c r="A149" s="209">
        <v>146</v>
      </c>
      <c r="B149" s="193"/>
      <c r="C149" s="186"/>
      <c r="D149" s="186"/>
      <c r="E149" s="186"/>
      <c r="F149" s="186"/>
      <c r="G149" s="186"/>
      <c r="H149" s="186"/>
      <c r="I149" s="186"/>
      <c r="J149" s="187"/>
    </row>
    <row r="150" spans="1:10" ht="12.75">
      <c r="A150" s="209">
        <v>147</v>
      </c>
      <c r="B150" s="193"/>
      <c r="C150" s="186"/>
      <c r="D150" s="186"/>
      <c r="E150" s="186"/>
      <c r="F150" s="186"/>
      <c r="G150" s="186"/>
      <c r="H150" s="186"/>
      <c r="I150" s="186"/>
      <c r="J150" s="187"/>
    </row>
    <row r="151" spans="1:10" ht="12.75">
      <c r="A151" s="209">
        <v>148</v>
      </c>
      <c r="B151" s="193"/>
      <c r="C151" s="186"/>
      <c r="D151" s="186"/>
      <c r="E151" s="186"/>
      <c r="F151" s="186"/>
      <c r="G151" s="186"/>
      <c r="H151" s="186"/>
      <c r="I151" s="186"/>
      <c r="J151" s="187"/>
    </row>
    <row r="152" spans="1:10" ht="12.75">
      <c r="A152" s="209">
        <v>149</v>
      </c>
      <c r="B152" s="193"/>
      <c r="C152" s="186"/>
      <c r="D152" s="186"/>
      <c r="E152" s="186"/>
      <c r="F152" s="186"/>
      <c r="G152" s="186"/>
      <c r="H152" s="186"/>
      <c r="I152" s="186"/>
      <c r="J152" s="187"/>
    </row>
    <row r="153" spans="1:10" ht="13.5" thickBot="1">
      <c r="A153" s="210">
        <v>150</v>
      </c>
      <c r="B153" s="194"/>
      <c r="C153" s="188"/>
      <c r="D153" s="188"/>
      <c r="E153" s="188"/>
      <c r="F153" s="188"/>
      <c r="G153" s="188"/>
      <c r="H153" s="188"/>
      <c r="I153" s="188"/>
      <c r="J153" s="189"/>
    </row>
  </sheetData>
  <sheetProtection/>
  <mergeCells count="7">
    <mergeCell ref="A1:J1"/>
    <mergeCell ref="A2:A3"/>
    <mergeCell ref="C2:C3"/>
    <mergeCell ref="D2:E2"/>
    <mergeCell ref="F2:F3"/>
    <mergeCell ref="I2:I3"/>
    <mergeCell ref="J2:J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488"/>
  <sheetViews>
    <sheetView showGridLines="0" tabSelected="1" zoomScale="90" zoomScaleNormal="90" zoomScalePageLayoutView="0" workbookViewId="0" topLeftCell="C1">
      <selection activeCell="DD26" sqref="DD26"/>
    </sheetView>
  </sheetViews>
  <sheetFormatPr defaultColWidth="9.00390625" defaultRowHeight="13.5"/>
  <cols>
    <col min="1" max="2" width="9.00390625" style="1" hidden="1" customWidth="1"/>
    <col min="3" max="3" width="3.75390625" style="1" customWidth="1"/>
    <col min="4" max="4" width="6.875" style="1" customWidth="1"/>
    <col min="5" max="6" width="13.125" style="1" customWidth="1"/>
    <col min="7" max="7" width="3.75390625" style="2" customWidth="1"/>
    <col min="8" max="9" width="3.75390625" style="1" customWidth="1"/>
    <col min="10" max="10" width="17.375" style="1" customWidth="1"/>
    <col min="11" max="11" width="6.00390625" style="1" hidden="1" customWidth="1"/>
    <col min="12" max="12" width="8.75390625" style="1" customWidth="1"/>
    <col min="13" max="13" width="17.375" style="1" customWidth="1"/>
    <col min="14" max="14" width="6.00390625" style="1" hidden="1" customWidth="1"/>
    <col min="15" max="15" width="8.75390625" style="1" customWidth="1"/>
    <col min="16" max="16" width="11.125" style="1" customWidth="1"/>
    <col min="17" max="17" width="5.00390625" style="1" hidden="1" customWidth="1"/>
    <col min="18" max="18" width="8.75390625" style="1" customWidth="1"/>
    <col min="19" max="21" width="9.50390625" style="1" hidden="1" customWidth="1"/>
    <col min="22" max="22" width="7.50390625" style="1" bestFit="1" customWidth="1"/>
    <col min="23" max="49" width="7.50390625" style="1" hidden="1" customWidth="1"/>
    <col min="50" max="50" width="6.00390625" style="1" hidden="1" customWidth="1"/>
    <col min="51" max="51" width="7.375" style="1" customWidth="1"/>
    <col min="52" max="78" width="7.50390625" style="1" hidden="1" customWidth="1"/>
    <col min="79" max="79" width="6.00390625" style="1" hidden="1" customWidth="1"/>
    <col min="80" max="80" width="19.25390625" style="1" bestFit="1" customWidth="1"/>
    <col min="81" max="81" width="5.00390625" style="1" customWidth="1"/>
    <col min="82" max="82" width="4.875" style="1" customWidth="1"/>
    <col min="83" max="83" width="6.375" style="1" hidden="1" customWidth="1"/>
    <col min="84" max="84" width="7.75390625" style="1" hidden="1" customWidth="1"/>
    <col min="85" max="86" width="7.125" style="1" hidden="1" customWidth="1"/>
    <col min="87" max="87" width="7.875" style="1" hidden="1" customWidth="1"/>
    <col min="88" max="88" width="7.125" style="1" hidden="1" customWidth="1"/>
    <col min="89" max="89" width="4.75390625" style="1" hidden="1" customWidth="1"/>
    <col min="90" max="90" width="5.50390625" style="1" hidden="1" customWidth="1"/>
    <col min="91" max="91" width="8.00390625" style="1" hidden="1" customWidth="1"/>
    <col min="92" max="92" width="7.375" style="1" hidden="1" customWidth="1"/>
    <col min="93" max="96" width="9.00390625" style="1" hidden="1" customWidth="1"/>
    <col min="97" max="97" width="9.00390625" style="1" customWidth="1"/>
    <col min="98" max="16384" width="9.00390625" style="1" customWidth="1"/>
  </cols>
  <sheetData>
    <row r="1" spans="3:84" ht="15.75" customHeight="1">
      <c r="C1" s="239" t="s">
        <v>72</v>
      </c>
      <c r="D1" s="239"/>
      <c r="E1" s="240" t="s">
        <v>210</v>
      </c>
      <c r="F1" s="240"/>
      <c r="G1" s="240"/>
      <c r="H1" s="240"/>
      <c r="I1" s="240"/>
      <c r="J1" s="240"/>
      <c r="K1" s="137"/>
      <c r="L1" s="137"/>
      <c r="M1" s="137"/>
      <c r="N1" s="137"/>
      <c r="O1" s="137"/>
      <c r="P1" s="137"/>
      <c r="Q1" s="137"/>
      <c r="R1" s="138" t="s">
        <v>98</v>
      </c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9" t="str">
        <f>'[2]入力説明'!$J$3</f>
        <v>大学・一般用</v>
      </c>
      <c r="CE1" s="31"/>
      <c r="CF1" s="31"/>
    </row>
    <row r="2" spans="3:84" ht="15.75" customHeight="1" thickBot="1">
      <c r="C2" s="239" t="s">
        <v>100</v>
      </c>
      <c r="D2" s="239"/>
      <c r="E2" s="214"/>
      <c r="F2" s="178"/>
      <c r="G2" s="178"/>
      <c r="H2" s="178"/>
      <c r="I2" s="178"/>
      <c r="J2" s="178"/>
      <c r="K2" s="137"/>
      <c r="L2" s="140" t="s">
        <v>64</v>
      </c>
      <c r="M2" s="242"/>
      <c r="N2" s="242"/>
      <c r="O2" s="242"/>
      <c r="P2" s="141"/>
      <c r="Q2" s="141"/>
      <c r="R2" s="141" t="s">
        <v>71</v>
      </c>
      <c r="S2" s="141"/>
      <c r="T2" s="141"/>
      <c r="U2" s="141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37"/>
      <c r="AY2" s="143" t="s">
        <v>178</v>
      </c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37"/>
      <c r="CD2" s="144"/>
      <c r="CE2" s="9"/>
      <c r="CF2" s="9"/>
    </row>
    <row r="3" spans="3:84" ht="15.75" customHeight="1" thickBot="1">
      <c r="C3" s="239" t="s">
        <v>101</v>
      </c>
      <c r="D3" s="239"/>
      <c r="E3" s="145">
        <f>CM162*500</f>
        <v>0</v>
      </c>
      <c r="F3" s="197" t="s">
        <v>6</v>
      </c>
      <c r="G3" s="146"/>
      <c r="H3" s="147"/>
      <c r="I3" s="147"/>
      <c r="J3" s="148"/>
      <c r="K3" s="137"/>
      <c r="L3" s="149" t="s">
        <v>65</v>
      </c>
      <c r="M3" s="241"/>
      <c r="N3" s="241"/>
      <c r="O3" s="241"/>
      <c r="P3" s="150"/>
      <c r="Q3" s="150" t="e">
        <f>'[1]所属'!$B$4</f>
        <v>#REF!</v>
      </c>
      <c r="R3" s="238"/>
      <c r="S3" s="238"/>
      <c r="T3" s="238"/>
      <c r="U3" s="238"/>
      <c r="V3" s="238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37"/>
      <c r="AY3" s="151" t="s">
        <v>97</v>
      </c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2"/>
      <c r="CB3" s="153" t="str">
        <f>IF('[1]所属'!$C$18="","",'[1]所属'!$C$18)</f>
        <v>選択して下さい</v>
      </c>
      <c r="CC3" s="215"/>
      <c r="CD3" s="163"/>
      <c r="CE3" s="32"/>
      <c r="CF3" s="32"/>
    </row>
    <row r="4" spans="3:84" ht="15.75" customHeight="1" thickBot="1">
      <c r="C4" s="239" t="s">
        <v>103</v>
      </c>
      <c r="D4" s="239"/>
      <c r="E4" s="195"/>
      <c r="F4" s="196"/>
      <c r="G4" s="154" t="s">
        <v>37</v>
      </c>
      <c r="H4" s="154" t="s">
        <v>8</v>
      </c>
      <c r="I4" s="154" t="s">
        <v>9</v>
      </c>
      <c r="J4" s="148"/>
      <c r="K4" s="137"/>
      <c r="L4" s="149" t="s">
        <v>66</v>
      </c>
      <c r="M4" s="249"/>
      <c r="N4" s="249"/>
      <c r="O4" s="249"/>
      <c r="P4" s="150"/>
      <c r="Q4" s="150" t="e">
        <f>'[1]所属'!$B$4</f>
        <v>#REF!</v>
      </c>
      <c r="R4" s="237"/>
      <c r="S4" s="237"/>
      <c r="T4" s="237"/>
      <c r="U4" s="237"/>
      <c r="V4" s="237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37"/>
      <c r="AY4" s="151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2"/>
      <c r="CB4" s="153" t="str">
        <f>IF('[1]所属'!$C$19="","",'[1]所属'!$C$19)</f>
        <v>選択して下さい</v>
      </c>
      <c r="CC4" s="152"/>
      <c r="CD4" s="137"/>
      <c r="CE4" s="9"/>
      <c r="CF4" s="9"/>
    </row>
    <row r="5" spans="3:84" ht="15.75" customHeight="1" thickBot="1">
      <c r="C5" s="137"/>
      <c r="D5" s="155"/>
      <c r="E5" s="243" t="s">
        <v>22</v>
      </c>
      <c r="F5" s="244"/>
      <c r="G5" s="156">
        <f>SUM(S11:S160)</f>
        <v>0</v>
      </c>
      <c r="H5" s="157">
        <f>SUM(CC11:CC35)</f>
        <v>0</v>
      </c>
      <c r="I5" s="157">
        <f>SUM(CD11:CD35)</f>
        <v>0</v>
      </c>
      <c r="J5" s="158" t="s">
        <v>10</v>
      </c>
      <c r="K5" s="137"/>
      <c r="L5" s="159"/>
      <c r="M5" s="245"/>
      <c r="N5" s="245"/>
      <c r="O5" s="245"/>
      <c r="P5" s="150"/>
      <c r="Q5" s="150" t="e">
        <f>'[1]所属'!$B$4</f>
        <v>#REF!</v>
      </c>
      <c r="R5" s="237"/>
      <c r="S5" s="237"/>
      <c r="T5" s="237"/>
      <c r="U5" s="237"/>
      <c r="V5" s="237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37"/>
      <c r="AY5" s="151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2"/>
      <c r="CB5" s="153" t="str">
        <f>IF('[1]所属'!$C$20="","",'[1]所属'!$C$20)</f>
        <v>選択して下さい</v>
      </c>
      <c r="CC5" s="137"/>
      <c r="CD5" s="137"/>
      <c r="CE5" s="9"/>
      <c r="CF5" s="9"/>
    </row>
    <row r="6" spans="3:84" ht="15.75" customHeight="1" thickBot="1">
      <c r="C6" s="137"/>
      <c r="D6" s="155"/>
      <c r="E6" s="243" t="s">
        <v>179</v>
      </c>
      <c r="F6" s="244"/>
      <c r="G6" s="160">
        <f>150-(COUNTIF(S11:S160,0))</f>
        <v>0</v>
      </c>
      <c r="H6" s="161">
        <f>COUNTIF(G11:G160,"男")-COUNTIF(T11:T160,0)</f>
        <v>0</v>
      </c>
      <c r="I6" s="161">
        <f>COUNTIF(G11:G160,"女")-COUNTIF(U11:U160,0)</f>
        <v>0</v>
      </c>
      <c r="J6" s="158" t="s">
        <v>5</v>
      </c>
      <c r="K6" s="137"/>
      <c r="L6" s="162" t="s">
        <v>38</v>
      </c>
      <c r="M6" s="246"/>
      <c r="N6" s="246"/>
      <c r="O6" s="246"/>
      <c r="P6" s="150"/>
      <c r="Q6" s="150" t="e">
        <f>'[1]所属'!$B$4</f>
        <v>#REF!</v>
      </c>
      <c r="R6" s="237"/>
      <c r="S6" s="237"/>
      <c r="T6" s="237"/>
      <c r="U6" s="237"/>
      <c r="V6" s="237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37"/>
      <c r="AY6" s="151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2"/>
      <c r="CB6" s="153" t="str">
        <f>IF('[1]所属'!$C$21="","",'[1]所属'!$C$21)</f>
        <v>選択して下さい</v>
      </c>
      <c r="CC6" s="137"/>
      <c r="CD6" s="137"/>
      <c r="CE6" s="9"/>
      <c r="CF6" s="9"/>
    </row>
    <row r="7" spans="3:84" ht="15.75" customHeight="1" thickBot="1">
      <c r="C7" s="137"/>
      <c r="D7" s="155"/>
      <c r="E7" s="243" t="s">
        <v>13</v>
      </c>
      <c r="F7" s="244"/>
      <c r="G7" s="160">
        <f>24-COUNTIF(CC30:CC53,0)</f>
        <v>0</v>
      </c>
      <c r="H7" s="161">
        <f>12-COUNTIF(CC30:CC35,0)-COUNTIF(CC42:CC47,0)</f>
        <v>0</v>
      </c>
      <c r="I7" s="161">
        <f>12-COUNTIF(CC36:CC41,0)-COUNTIF(CC48:CC53,0)</f>
        <v>0</v>
      </c>
      <c r="J7" s="158" t="s">
        <v>30</v>
      </c>
      <c r="K7" s="163"/>
      <c r="L7" s="247">
        <f>IF(CK9=0,"","出場制限オーバー")</f>
      </c>
      <c r="M7" s="247"/>
      <c r="N7" s="247"/>
      <c r="O7" s="247"/>
      <c r="P7" s="150"/>
      <c r="Q7" s="150" t="e">
        <f>'[1]所属'!$B$4</f>
        <v>#REF!</v>
      </c>
      <c r="R7" s="237"/>
      <c r="S7" s="237"/>
      <c r="T7" s="237"/>
      <c r="U7" s="237"/>
      <c r="V7" s="237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37"/>
      <c r="AY7" s="151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2"/>
      <c r="CB7" s="153" t="str">
        <f>IF('[1]所属'!$C$22="","",'[1]所属'!$C$22)</f>
        <v>選択して下さい</v>
      </c>
      <c r="CC7" s="137"/>
      <c r="CD7" s="137"/>
      <c r="CE7" s="9"/>
      <c r="CF7" s="9"/>
    </row>
    <row r="8" spans="3:95" ht="15.75" customHeight="1">
      <c r="C8" s="137"/>
      <c r="D8" s="137"/>
      <c r="E8" s="137"/>
      <c r="F8" s="137"/>
      <c r="G8" s="164"/>
      <c r="H8" s="137"/>
      <c r="I8" s="137"/>
      <c r="J8" s="137"/>
      <c r="K8" s="137"/>
      <c r="L8" s="248"/>
      <c r="M8" s="248"/>
      <c r="N8" s="248"/>
      <c r="O8" s="248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9"/>
      <c r="CF8" s="9"/>
      <c r="CQ8" s="133"/>
    </row>
    <row r="9" spans="1:95" ht="15">
      <c r="A9" s="1" t="s">
        <v>69</v>
      </c>
      <c r="B9" s="23" t="s">
        <v>70</v>
      </c>
      <c r="C9" s="6"/>
      <c r="D9" s="51" t="s">
        <v>99</v>
      </c>
      <c r="E9" s="6" t="s">
        <v>2</v>
      </c>
      <c r="F9" s="6" t="s">
        <v>279</v>
      </c>
      <c r="G9" s="6" t="s">
        <v>1</v>
      </c>
      <c r="H9" s="52" t="s">
        <v>12</v>
      </c>
      <c r="I9" s="53" t="s">
        <v>20</v>
      </c>
      <c r="J9" s="6" t="s">
        <v>131</v>
      </c>
      <c r="K9" s="6" t="s">
        <v>132</v>
      </c>
      <c r="L9" s="6" t="s">
        <v>3</v>
      </c>
      <c r="M9" s="6" t="s">
        <v>327</v>
      </c>
      <c r="N9" s="6" t="s">
        <v>132</v>
      </c>
      <c r="O9" s="6" t="s">
        <v>3</v>
      </c>
      <c r="P9" s="70" t="s">
        <v>133</v>
      </c>
      <c r="Q9" s="6" t="s">
        <v>132</v>
      </c>
      <c r="R9" s="70" t="s">
        <v>3</v>
      </c>
      <c r="S9" s="6" t="s">
        <v>21</v>
      </c>
      <c r="T9" s="6" t="s">
        <v>67</v>
      </c>
      <c r="U9" s="6" t="s">
        <v>68</v>
      </c>
      <c r="V9" s="73" t="s">
        <v>180</v>
      </c>
      <c r="W9" s="54" t="s">
        <v>134</v>
      </c>
      <c r="X9" s="54" t="s">
        <v>135</v>
      </c>
      <c r="Y9" s="55" t="s">
        <v>136</v>
      </c>
      <c r="Z9" s="55" t="s">
        <v>137</v>
      </c>
      <c r="AA9" s="55" t="s">
        <v>138</v>
      </c>
      <c r="AB9" s="55" t="s">
        <v>139</v>
      </c>
      <c r="AC9" s="55" t="s">
        <v>140</v>
      </c>
      <c r="AD9" s="55" t="s">
        <v>141</v>
      </c>
      <c r="AE9" s="55" t="s">
        <v>142</v>
      </c>
      <c r="AF9" s="55" t="s">
        <v>143</v>
      </c>
      <c r="AG9" s="55" t="s">
        <v>144</v>
      </c>
      <c r="AH9" s="55" t="s">
        <v>145</v>
      </c>
      <c r="AI9" s="55" t="s">
        <v>146</v>
      </c>
      <c r="AJ9" s="55" t="s">
        <v>147</v>
      </c>
      <c r="AK9" s="56" t="s">
        <v>148</v>
      </c>
      <c r="AL9" s="56" t="s">
        <v>149</v>
      </c>
      <c r="AM9" s="56" t="s">
        <v>150</v>
      </c>
      <c r="AN9" s="56" t="s">
        <v>151</v>
      </c>
      <c r="AO9" s="56" t="s">
        <v>152</v>
      </c>
      <c r="AP9" s="56" t="s">
        <v>153</v>
      </c>
      <c r="AQ9" s="56" t="s">
        <v>154</v>
      </c>
      <c r="AR9" s="56" t="s">
        <v>155</v>
      </c>
      <c r="AS9" s="56" t="s">
        <v>156</v>
      </c>
      <c r="AT9" s="56" t="s">
        <v>157</v>
      </c>
      <c r="AU9" s="56" t="s">
        <v>158</v>
      </c>
      <c r="AV9" s="56" t="s">
        <v>159</v>
      </c>
      <c r="AW9" s="57"/>
      <c r="AX9" s="7" t="s">
        <v>160</v>
      </c>
      <c r="AY9" s="64" t="s">
        <v>181</v>
      </c>
      <c r="AZ9" s="58"/>
      <c r="BA9" s="54" t="s">
        <v>167</v>
      </c>
      <c r="BB9" s="59" t="s">
        <v>85</v>
      </c>
      <c r="BC9" s="59" t="s">
        <v>86</v>
      </c>
      <c r="BD9" s="59" t="s">
        <v>87</v>
      </c>
      <c r="BE9" s="59" t="s">
        <v>88</v>
      </c>
      <c r="BF9" s="59" t="s">
        <v>89</v>
      </c>
      <c r="BG9" s="59" t="s">
        <v>90</v>
      </c>
      <c r="BH9" s="59" t="s">
        <v>91</v>
      </c>
      <c r="BI9" s="59" t="s">
        <v>92</v>
      </c>
      <c r="BJ9" s="59" t="s">
        <v>93</v>
      </c>
      <c r="BK9" s="59" t="s">
        <v>94</v>
      </c>
      <c r="BL9" s="59" t="s">
        <v>95</v>
      </c>
      <c r="BM9" s="59" t="s">
        <v>96</v>
      </c>
      <c r="BN9" s="60" t="s">
        <v>73</v>
      </c>
      <c r="BO9" s="60" t="s">
        <v>74</v>
      </c>
      <c r="BP9" s="60" t="s">
        <v>75</v>
      </c>
      <c r="BQ9" s="60" t="s">
        <v>76</v>
      </c>
      <c r="BR9" s="60" t="s">
        <v>77</v>
      </c>
      <c r="BS9" s="60" t="s">
        <v>78</v>
      </c>
      <c r="BT9" s="60" t="s">
        <v>79</v>
      </c>
      <c r="BU9" s="60" t="s">
        <v>80</v>
      </c>
      <c r="BV9" s="60" t="s">
        <v>81</v>
      </c>
      <c r="BW9" s="60" t="s">
        <v>82</v>
      </c>
      <c r="BX9" s="60" t="s">
        <v>83</v>
      </c>
      <c r="BY9" s="60" t="s">
        <v>84</v>
      </c>
      <c r="BZ9" s="57"/>
      <c r="CA9" s="7" t="s">
        <v>168</v>
      </c>
      <c r="CB9" s="61" t="s">
        <v>7</v>
      </c>
      <c r="CC9" s="62" t="s">
        <v>8</v>
      </c>
      <c r="CD9" s="63" t="s">
        <v>9</v>
      </c>
      <c r="CE9" s="62" t="s">
        <v>8</v>
      </c>
      <c r="CF9" s="63" t="s">
        <v>9</v>
      </c>
      <c r="CG9" s="133"/>
      <c r="CH9" s="133"/>
      <c r="CI9" s="133"/>
      <c r="CJ9" s="133"/>
      <c r="CK9" s="133"/>
      <c r="CL9" s="133"/>
      <c r="CM9" s="133"/>
      <c r="CN9" s="133" t="s">
        <v>102</v>
      </c>
      <c r="CQ9" s="179" t="s">
        <v>285</v>
      </c>
    </row>
    <row r="10" spans="3:95" ht="15" hidden="1">
      <c r="C10" s="21"/>
      <c r="D10" s="10"/>
      <c r="E10" s="10"/>
      <c r="F10" s="10"/>
      <c r="G10" s="10"/>
      <c r="H10" s="10"/>
      <c r="I10" s="10"/>
      <c r="J10" s="10"/>
      <c r="K10" s="12"/>
      <c r="L10" s="10"/>
      <c r="M10" s="10"/>
      <c r="N10" s="12"/>
      <c r="O10" s="10"/>
      <c r="P10" s="10"/>
      <c r="Q10" s="12"/>
      <c r="R10" s="10"/>
      <c r="S10" s="10"/>
      <c r="T10" s="10"/>
      <c r="U10" s="10"/>
      <c r="V10" s="1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2"/>
      <c r="AY10" s="28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2"/>
      <c r="CB10" s="71"/>
      <c r="CC10" s="72"/>
      <c r="CD10" s="72"/>
      <c r="CE10" s="72"/>
      <c r="CF10" s="72"/>
      <c r="CG10" s="134"/>
      <c r="CH10" s="134"/>
      <c r="CI10" s="134"/>
      <c r="CJ10" s="134"/>
      <c r="CK10" s="134"/>
      <c r="CL10" s="134"/>
      <c r="CM10" s="134"/>
      <c r="CN10" s="134"/>
      <c r="CO10" s="8"/>
      <c r="CQ10" s="179" t="s">
        <v>286</v>
      </c>
    </row>
    <row r="11" spans="1:95" s="74" customFormat="1" ht="15">
      <c r="A11" s="74">
        <f>IF(AW11="","",TRUNC(AW11))</f>
      </c>
      <c r="B11" s="74">
        <f>IF(BZ11="","",TRUNC(BZ11))</f>
      </c>
      <c r="C11" s="19">
        <v>1</v>
      </c>
      <c r="D11" s="198">
        <f>TRIM('選手名簿'!E4)</f>
      </c>
      <c r="E11" s="205">
        <f>CN11</f>
      </c>
      <c r="F11" s="199">
        <f>CO11</f>
      </c>
      <c r="G11" s="200">
        <f>TRIM('選手名簿'!J4)</f>
      </c>
      <c r="H11" s="200">
        <f>TRIM('選手名簿'!I4)</f>
      </c>
      <c r="I11" s="76"/>
      <c r="J11" s="125"/>
      <c r="K11" s="77">
        <f aca="true" t="shared" si="0" ref="K11:K42">IF(J11="","",IF($G11="男",VLOOKUP(J11,$CB$11:$CF$35,4,FALSE),IF($G11="女",VLOOKUP(J11,$CB$11:$CF$35,5,FALSE))))</f>
      </c>
      <c r="L11" s="78"/>
      <c r="M11" s="125"/>
      <c r="N11" s="77">
        <f aca="true" t="shared" si="1" ref="N11:N74">IF(M11="","",IF($G11="男",VLOOKUP(M11,$CB$11:$CF$35,4,FALSE),IF($G11="女",VLOOKUP(M11,$CB$11:$CF$35,5,FALSE))))</f>
      </c>
      <c r="O11" s="78"/>
      <c r="P11" s="79"/>
      <c r="Q11" s="77">
        <f aca="true" t="shared" si="2" ref="Q11:Q42">IF(P11="","",IF($G11="男",VLOOKUP(P11,$CB$11:$CF$35,4,FALSE),IF($G11="女",VLOOKUP(P11,$CB$11:$CF$35,5,FALSE))))</f>
      </c>
      <c r="R11" s="127"/>
      <c r="S11" s="80">
        <f aca="true" t="shared" si="3" ref="S11:S42">COUNT(K11,N11,Q11)</f>
        <v>0</v>
      </c>
      <c r="T11" s="80">
        <f>IF(G11="男",S11,"")</f>
      </c>
      <c r="U11" s="80">
        <f>IF(G11="女",S11,"")</f>
      </c>
      <c r="V11" s="129"/>
      <c r="W11" s="75">
        <f>IF(V11="","",CONCATENATE(V11,DATA!J6))</f>
      </c>
      <c r="X11" s="81">
        <f>IF(W11="","",VLOOKUP(W11,$CH$11:$CI$30,2,FALSE))</f>
      </c>
      <c r="Y11" s="81">
        <f>IF($W11="A1",$C11,"")</f>
      </c>
      <c r="Z11" s="82">
        <f>IF($W11="A1",RANK(Y11,Y$11:Y$160,1),"")</f>
      </c>
      <c r="AA11" s="81">
        <f>IF($W11="B1",$C11,"")</f>
      </c>
      <c r="AB11" s="82">
        <f>IF($W11="B1",RANK(AA11,AA$11:AA$160,1),"")</f>
      </c>
      <c r="AC11" s="81">
        <f>IF($W11="C1",$C11,"")</f>
      </c>
      <c r="AD11" s="82">
        <f>IF($W11="C1",RANK(AC11,AC$11:AC$160,1),"")</f>
      </c>
      <c r="AE11" s="81">
        <f>IF($W11="D1",$C11,"")</f>
      </c>
      <c r="AF11" s="82">
        <f>IF($W11="D1",RANK(AE11,AE$11:AE$160,1),"")</f>
      </c>
      <c r="AG11" s="81">
        <f>IF($W11="E1",$C11,"")</f>
      </c>
      <c r="AH11" s="82">
        <f>IF($W11="E1",RANK(AG11,AG$11:AG$160,1),"")</f>
      </c>
      <c r="AI11" s="81">
        <f>IF($W11="F1",$C11,"")</f>
      </c>
      <c r="AJ11" s="82">
        <f>IF($W11="F1",RANK(AI11,AI$11:AI$160,1),"")</f>
      </c>
      <c r="AK11" s="81">
        <f>IF($W11="A2",$C11,"")</f>
      </c>
      <c r="AL11" s="82">
        <f>IF($W11="A2",RANK(AK11,AK$11:AK$160,1),"")</f>
      </c>
      <c r="AM11" s="81">
        <f>IF($W11="B2",$C11,"")</f>
      </c>
      <c r="AN11" s="82">
        <f>IF($W11="B2",RANK(AM11,AM$11:AM$160,1),"")</f>
      </c>
      <c r="AO11" s="81">
        <f aca="true" t="shared" si="4" ref="AO11:AO42">IF($W11="C2",$C11,"")</f>
      </c>
      <c r="AP11" s="82">
        <f aca="true" t="shared" si="5" ref="AP11:AP42">IF($W11="C2",RANK(AO11,AO$11:AO$160,1),"")</f>
      </c>
      <c r="AQ11" s="81">
        <f>IF($W11="D2",$C11,"")</f>
      </c>
      <c r="AR11" s="82">
        <f>IF($W11="D2",RANK(AQ11,AQ$11:AQ$160,1),"")</f>
      </c>
      <c r="AS11" s="81">
        <f aca="true" t="shared" si="6" ref="AS11:AS42">IF($W11="E2",$C11,"")</f>
      </c>
      <c r="AT11" s="82">
        <f aca="true" t="shared" si="7" ref="AT11:AT42">IF($W11="E2",RANK(AS11,AS$11:AS$160,1),"")</f>
      </c>
      <c r="AU11" s="81">
        <f>IF($W11="F2",$C11,"")</f>
      </c>
      <c r="AV11" s="82">
        <f>IF($W11="F2",RANK(AU11,AU$11:AU$160,1),"")</f>
      </c>
      <c r="AW11" s="82">
        <f>IF(W11="","",CONCATENATE(X11,Z11,AB11,AD11,AF11,AH11,AJ11,AL11,AN11,AP11,AR11,AT11,AV11))</f>
      </c>
      <c r="AX11" s="83">
        <f>IF(V11="","",IF(G11="男",13,110))</f>
      </c>
      <c r="AY11" s="131"/>
      <c r="AZ11" s="84">
        <f>IF(AY11="","",CONCATENATE(AY11,DATA!J6))</f>
      </c>
      <c r="BA11" s="81">
        <f>IF(AZ11="","",VLOOKUP(AZ11,$CH$11:$CI$30,2,FALSE))</f>
      </c>
      <c r="BB11" s="81">
        <f>IF($AZ11="A1",$C11,"")</f>
      </c>
      <c r="BC11" s="82">
        <f>IF($AZ11="A1",RANK(BB11,BB$11:BB$160,1),"")</f>
      </c>
      <c r="BD11" s="81">
        <f>IF($AZ11="B1",$C11,"")</f>
      </c>
      <c r="BE11" s="82">
        <f>IF($AZ11="B1",RANK(BD11,BD$11:BD$160,1),"")</f>
      </c>
      <c r="BF11" s="81">
        <f>IF($AZ11="C1",$C11,"")</f>
      </c>
      <c r="BG11" s="82">
        <f>IF($AZ11="C1",RANK(BF11,BF$11:BF$160,1),"")</f>
      </c>
      <c r="BH11" s="81">
        <f>IF($AZ11="D1",$C11,"")</f>
      </c>
      <c r="BI11" s="82">
        <f>IF($AZ11="D1",RANK(BH11,BH$11:BH$160,1),"")</f>
      </c>
      <c r="BJ11" s="81">
        <f>IF($AZ11="E1",$C11,"")</f>
      </c>
      <c r="BK11" s="82">
        <f>IF($AZ11="E1",RANK(BJ11,BJ$11:BJ$160,1),"")</f>
      </c>
      <c r="BL11" s="81">
        <f>IF($AZ11="F1",$C11,"")</f>
      </c>
      <c r="BM11" s="82">
        <f>IF($AZ11="F1",RANK(BL11,BL$11:BL$160,1),"")</f>
      </c>
      <c r="BN11" s="81">
        <f>IF($AZ11="A2",$C11,"")</f>
      </c>
      <c r="BO11" s="82">
        <f>IF($AZ11="A2",RANK(BN11,BN$11:BN$160,1),"")</f>
      </c>
      <c r="BP11" s="81">
        <f>IF($AZ11="B2",$C11,"")</f>
      </c>
      <c r="BQ11" s="82">
        <f>IF($AZ11="B2",RANK(BP11,BP$11:BP$160,1),"")</f>
      </c>
      <c r="BR11" s="81">
        <f>IF($AZ11="C2",$C11,"")</f>
      </c>
      <c r="BS11" s="82">
        <f>IF($AZ11="C2",RANK(BR11,BR$11:BR$160,1),"")</f>
      </c>
      <c r="BT11" s="81">
        <f>IF($AZ11="D2",$C11,"")</f>
      </c>
      <c r="BU11" s="82">
        <f>IF($AZ11="D2",RANK(BT11,BT$11:BT$160,1),"")</f>
      </c>
      <c r="BV11" s="81">
        <f>IF($AZ11="E2",$C11,"")</f>
      </c>
      <c r="BW11" s="82">
        <f>IF($AZ11="E2",RANK(BV11,BV$11:BV$160,1),"")</f>
      </c>
      <c r="BX11" s="81">
        <f>IF($AZ11="F2",$C11,"")</f>
      </c>
      <c r="BY11" s="82">
        <f>IF($AZ11="F2",RANK(BX11,BX$11:BX$160,1),"")</f>
      </c>
      <c r="BZ11" s="82">
        <f>IF(AY11="","",CONCATENATE(BA11,BC11,BE11,BG11,BI11,BK11,BM11,BO11,BQ11,BS11,BU11,BW11,BY11))</f>
      </c>
      <c r="CA11" s="85">
        <f>IF(AY11="","",IF(G11="男",14,111))</f>
      </c>
      <c r="CB11" s="86" t="s">
        <v>211</v>
      </c>
      <c r="CC11" s="177">
        <f>COUNTIF($K$11:$K$160,CE11)+COUNTIF($N$11:$N$160,CE11)+COUNTIF($Q$11:$Q$160,CE11)</f>
        <v>0</v>
      </c>
      <c r="CD11" s="177">
        <f>COUNTIF($K$11:$K$160,CF11)+COUNTIF($N$11:$N$160,CF11)+COUNTIF($Q$11:$Q$160,CF11)</f>
        <v>0</v>
      </c>
      <c r="CE11" s="87">
        <v>1</v>
      </c>
      <c r="CF11" s="87">
        <v>101</v>
      </c>
      <c r="CG11" s="135" t="s">
        <v>57</v>
      </c>
      <c r="CH11" s="135" t="s">
        <v>31</v>
      </c>
      <c r="CI11" s="136">
        <v>10</v>
      </c>
      <c r="CJ11" s="135">
        <f>IF(K11="","",1)</f>
      </c>
      <c r="CK11" s="135">
        <f>IF(OR(CJ11=1,N11=""),0,1)</f>
        <v>0</v>
      </c>
      <c r="CL11" s="135">
        <f>IF(OR(CJ11=1,CK11=1,AX11=""),0,1)</f>
        <v>0</v>
      </c>
      <c r="CM11" s="135">
        <f>IF(OR(CJ11=1,CK11=1,CL11=1,CA11=""),0,1)</f>
        <v>0</v>
      </c>
      <c r="CN11" s="204">
        <f>TRIM('選手名簿'!G4)</f>
      </c>
      <c r="CO11" s="204">
        <f>TRIM('選手名簿'!H4)</f>
      </c>
      <c r="CQ11" s="179" t="s">
        <v>287</v>
      </c>
    </row>
    <row r="12" spans="1:95" s="74" customFormat="1" ht="14.25">
      <c r="A12" s="74">
        <f aca="true" t="shared" si="8" ref="A12:A75">IF(AW12="","",TRUNC(AW12))</f>
      </c>
      <c r="B12" s="74">
        <f aca="true" t="shared" si="9" ref="B12:B75">IF(BZ12="","",TRUNC(BZ12))</f>
      </c>
      <c r="C12" s="19">
        <v>2</v>
      </c>
      <c r="D12" s="198">
        <f>TRIM('選手名簿'!E5)</f>
      </c>
      <c r="E12" s="205">
        <f aca="true" t="shared" si="10" ref="E12:E75">CN12</f>
      </c>
      <c r="F12" s="205">
        <f aca="true" t="shared" si="11" ref="F12:F75">CO12</f>
      </c>
      <c r="G12" s="200">
        <f>TRIM('選手名簿'!J5)</f>
      </c>
      <c r="H12" s="200">
        <f>TRIM('選手名簿'!I5)</f>
      </c>
      <c r="I12" s="76"/>
      <c r="J12" s="125"/>
      <c r="K12" s="77">
        <f t="shared" si="0"/>
      </c>
      <c r="L12" s="78"/>
      <c r="M12" s="125"/>
      <c r="N12" s="77">
        <f t="shared" si="1"/>
      </c>
      <c r="O12" s="78"/>
      <c r="P12" s="79"/>
      <c r="Q12" s="77">
        <f t="shared" si="2"/>
      </c>
      <c r="R12" s="127"/>
      <c r="S12" s="80">
        <f t="shared" si="3"/>
        <v>0</v>
      </c>
      <c r="T12" s="80">
        <f aca="true" t="shared" si="12" ref="T12:T75">IF(G12="男",S12,"")</f>
      </c>
      <c r="U12" s="80">
        <f aca="true" t="shared" si="13" ref="U12:U75">IF(G12="女",S12,"")</f>
      </c>
      <c r="V12" s="129"/>
      <c r="W12" s="75">
        <f>IF(V12="","",CONCATENATE(V12,DATA!J7))</f>
      </c>
      <c r="X12" s="81">
        <f aca="true" t="shared" si="14" ref="X12:X42">IF(W12="","",VLOOKUP(W12,$CH$11:$CI$30,2,FALSE))</f>
      </c>
      <c r="Y12" s="81">
        <f>IF(W12="A1",C12,"")</f>
      </c>
      <c r="Z12" s="82">
        <f>IF(W12="A1",RANK(Y12,Y$11:Y$160,1),"")</f>
      </c>
      <c r="AA12" s="81">
        <f>IF(W12="B1",C12,"")</f>
      </c>
      <c r="AB12" s="82">
        <f>IF(W12="B1",RANK(AA12,AA$11:AA$160,1),"")</f>
      </c>
      <c r="AC12" s="81">
        <f aca="true" t="shared" si="15" ref="AC12:AC75">IF($W12="C1",$C12,"")</f>
      </c>
      <c r="AD12" s="82">
        <f aca="true" t="shared" si="16" ref="AD12:AD75">IF($W12="C1",RANK(AC12,AC$11:AC$160,1),"")</f>
      </c>
      <c r="AE12" s="81">
        <f aca="true" t="shared" si="17" ref="AE12:AE75">IF($W12="D1",$C12,"")</f>
      </c>
      <c r="AF12" s="82">
        <f aca="true" t="shared" si="18" ref="AF12:AF75">IF($W12="D1",RANK(AE12,AE$11:AE$160,1),"")</f>
      </c>
      <c r="AG12" s="81">
        <f aca="true" t="shared" si="19" ref="AG12:AG75">IF($W12="E1",$C12,"")</f>
      </c>
      <c r="AH12" s="82">
        <f aca="true" t="shared" si="20" ref="AH12:AH75">IF($W12="E1",RANK(AG12,AG$11:AG$160,1),"")</f>
      </c>
      <c r="AI12" s="81">
        <f aca="true" t="shared" si="21" ref="AI12:AI75">IF($W12="F1",$C12,"")</f>
      </c>
      <c r="AJ12" s="82">
        <f aca="true" t="shared" si="22" ref="AJ12:AJ75">IF($W12="F1",RANK(AI12,AI$11:AI$160,1),"")</f>
      </c>
      <c r="AK12" s="81">
        <f aca="true" t="shared" si="23" ref="AK12:AK75">IF($W12="A2",$C12,"")</f>
      </c>
      <c r="AL12" s="82">
        <f aca="true" t="shared" si="24" ref="AL12:AL75">IF($W12="A2",RANK(AK12,AK$11:AK$160,1),"")</f>
      </c>
      <c r="AM12" s="81">
        <f aca="true" t="shared" si="25" ref="AM12:AM75">IF($W12="B2",$C12,"")</f>
      </c>
      <c r="AN12" s="82">
        <f aca="true" t="shared" si="26" ref="AN12:AN75">IF($W12="B2",RANK(AM12,AM$11:AM$160,1),"")</f>
      </c>
      <c r="AO12" s="81">
        <f t="shared" si="4"/>
      </c>
      <c r="AP12" s="82">
        <f t="shared" si="5"/>
      </c>
      <c r="AQ12" s="81">
        <f aca="true" t="shared" si="27" ref="AQ12:AQ75">IF($W12="D2",$C12,"")</f>
      </c>
      <c r="AR12" s="82">
        <f aca="true" t="shared" si="28" ref="AR12:AR75">IF($W12="D2",RANK(AQ12,AQ$11:AQ$160,1),"")</f>
      </c>
      <c r="AS12" s="81">
        <f t="shared" si="6"/>
      </c>
      <c r="AT12" s="82">
        <f t="shared" si="7"/>
      </c>
      <c r="AU12" s="81">
        <f aca="true" t="shared" si="29" ref="AU12:AU75">IF($W12="F2",$C12,"")</f>
      </c>
      <c r="AV12" s="82">
        <f aca="true" t="shared" si="30" ref="AV12:AV75">IF($W12="F2",RANK(AU12,AU$11:AU$160,1),"")</f>
      </c>
      <c r="AW12" s="82">
        <f>IF(W12="","",CONCATENATE(X12,Z12,AB12,AD12,AF12,AH12,AJ12,AL12,AN12,AP12,AR12,AT12,AV12))</f>
      </c>
      <c r="AX12" s="83">
        <f aca="true" t="shared" si="31" ref="AX12:AX75">IF(V12="","",IF(G12="男",13,110))</f>
      </c>
      <c r="AY12" s="131"/>
      <c r="AZ12" s="84">
        <f>IF(AY12="","",CONCATENATE(AY12,DATA!J7))</f>
      </c>
      <c r="BA12" s="81">
        <f aca="true" t="shared" si="32" ref="BA12:BA75">IF(AZ12="","",VLOOKUP(AZ12,$CH$11:$CI$30,2,FALSE))</f>
      </c>
      <c r="BB12" s="81">
        <f aca="true" t="shared" si="33" ref="BB12:BB75">IF($AZ12="A1",$C12,"")</f>
      </c>
      <c r="BC12" s="82">
        <f aca="true" t="shared" si="34" ref="BC12:BC75">IF($AZ12="A1",RANK(BB12,BB$11:BB$160,1),"")</f>
      </c>
      <c r="BD12" s="81">
        <f aca="true" t="shared" si="35" ref="BD12:BD75">IF($AZ12="B1",$C12,"")</f>
      </c>
      <c r="BE12" s="82">
        <f aca="true" t="shared" si="36" ref="BE12:BE75">IF($AZ12="B1",RANK(BD12,BD$11:BD$160,1),"")</f>
      </c>
      <c r="BF12" s="81">
        <f aca="true" t="shared" si="37" ref="BF12:BF75">IF($AZ12="C1",$C12,"")</f>
      </c>
      <c r="BG12" s="82">
        <f aca="true" t="shared" si="38" ref="BG12:BG75">IF($AZ12="C1",RANK(BF12,BF$11:BF$160,1),"")</f>
      </c>
      <c r="BH12" s="81">
        <f aca="true" t="shared" si="39" ref="BH12:BH75">IF($AZ12="D1",$C12,"")</f>
      </c>
      <c r="BI12" s="82">
        <f aca="true" t="shared" si="40" ref="BI12:BI75">IF($AZ12="D1",RANK(BH12,BH$11:BH$160,1),"")</f>
      </c>
      <c r="BJ12" s="81">
        <f aca="true" t="shared" si="41" ref="BJ12:BJ75">IF($AZ12="E1",$C12,"")</f>
      </c>
      <c r="BK12" s="82">
        <f aca="true" t="shared" si="42" ref="BK12:BK75">IF($AZ12="E1",RANK(BJ12,BJ$11:BJ$160,1),"")</f>
      </c>
      <c r="BL12" s="81">
        <f aca="true" t="shared" si="43" ref="BL12:BL75">IF($AZ12="F1",$C12,"")</f>
      </c>
      <c r="BM12" s="82">
        <f aca="true" t="shared" si="44" ref="BM12:BM75">IF($AZ12="F1",RANK(BL12,BL$11:BL$160,1),"")</f>
      </c>
      <c r="BN12" s="81">
        <f aca="true" t="shared" si="45" ref="BN12:BN75">IF($AZ12="A2",$C12,"")</f>
      </c>
      <c r="BO12" s="82">
        <f aca="true" t="shared" si="46" ref="BO12:BO75">IF($AZ12="A2",RANK(BN12,BN$11:BN$160,1),"")</f>
      </c>
      <c r="BP12" s="81">
        <f aca="true" t="shared" si="47" ref="BP12:BP75">IF($AZ12="B2",$C12,"")</f>
      </c>
      <c r="BQ12" s="82">
        <f aca="true" t="shared" si="48" ref="BQ12:BQ75">IF($AZ12="B2",RANK(BP12,BP$11:BP$160,1),"")</f>
      </c>
      <c r="BR12" s="81">
        <f aca="true" t="shared" si="49" ref="BR12:BR75">IF($AZ12="C2",$C12,"")</f>
      </c>
      <c r="BS12" s="82">
        <f aca="true" t="shared" si="50" ref="BS12:BS75">IF($AZ12="C2",RANK(BR12,BR$11:BR$160,1),"")</f>
      </c>
      <c r="BT12" s="81">
        <f aca="true" t="shared" si="51" ref="BT12:BT75">IF($AZ12="D2",$C12,"")</f>
      </c>
      <c r="BU12" s="82">
        <f aca="true" t="shared" si="52" ref="BU12:BU75">IF($AZ12="D2",RANK(BT12,BT$11:BT$160,1),"")</f>
      </c>
      <c r="BV12" s="81">
        <f aca="true" t="shared" si="53" ref="BV12:BV75">IF($AZ12="E2",$C12,"")</f>
      </c>
      <c r="BW12" s="82">
        <f aca="true" t="shared" si="54" ref="BW12:BW75">IF($AZ12="E2",RANK(BV12,BV$11:BV$160,1),"")</f>
      </c>
      <c r="BX12" s="81">
        <f aca="true" t="shared" si="55" ref="BX12:BX75">IF($AZ12="F2",$C12,"")</f>
      </c>
      <c r="BY12" s="82">
        <f aca="true" t="shared" si="56" ref="BY12:BY75">IF($AZ12="F2",RANK(BX12,BX$11:BX$160,1),"")</f>
      </c>
      <c r="BZ12" s="82">
        <f aca="true" t="shared" si="57" ref="BZ12:BZ75">IF(AY12="","",CONCATENATE(BA12,BC12,BE12,BG12,BI12,BK12,BM12,BO12,BQ12,BS12,BU12,BW12,BY12))</f>
      </c>
      <c r="CA12" s="85">
        <f aca="true" t="shared" si="58" ref="CA12:CA75">IF(AY12="","",IF(G12="男",14,111))</f>
      </c>
      <c r="CB12" s="86" t="s">
        <v>212</v>
      </c>
      <c r="CC12" s="87">
        <f aca="true" t="shared" si="59" ref="CC12:CD15">COUNTIF($K$11:$K$160,CE12)+COUNTIF($N$11:$N$160,CE12)+COUNTIF($Q$11:$Q$160,CE12)</f>
        <v>0</v>
      </c>
      <c r="CD12" s="87">
        <f t="shared" si="59"/>
        <v>0</v>
      </c>
      <c r="CE12" s="87">
        <v>2</v>
      </c>
      <c r="CF12" s="87">
        <v>102</v>
      </c>
      <c r="CG12" s="135" t="s">
        <v>58</v>
      </c>
      <c r="CH12" s="135" t="s">
        <v>32</v>
      </c>
      <c r="CI12" s="135">
        <v>11</v>
      </c>
      <c r="CJ12" s="135">
        <f aca="true" t="shared" si="60" ref="CJ12:CJ75">IF(K12="","",1)</f>
      </c>
      <c r="CK12" s="135">
        <f aca="true" t="shared" si="61" ref="CK12:CK75">IF(OR(CJ12=1,N12=""),0,1)</f>
        <v>0</v>
      </c>
      <c r="CL12" s="135">
        <f aca="true" t="shared" si="62" ref="CL12:CL75">IF(OR(CJ12=1,CK12=1,AX12=""),0,1)</f>
        <v>0</v>
      </c>
      <c r="CM12" s="135">
        <f aca="true" t="shared" si="63" ref="CM12:CM75">IF(OR(CJ12=1,CK12=1,CL12=1,CA12=""),0,1)</f>
        <v>0</v>
      </c>
      <c r="CN12" s="204">
        <f>TRIM('選手名簿'!G5)</f>
      </c>
      <c r="CO12" s="204">
        <f>TRIM('選手名簿'!H5)</f>
      </c>
      <c r="CQ12" s="179" t="s">
        <v>225</v>
      </c>
    </row>
    <row r="13" spans="1:95" s="74" customFormat="1" ht="14.25">
      <c r="A13" s="74">
        <f t="shared" si="8"/>
      </c>
      <c r="B13" s="74">
        <f t="shared" si="9"/>
      </c>
      <c r="C13" s="19">
        <v>3</v>
      </c>
      <c r="D13" s="198">
        <f>TRIM('選手名簿'!E6)</f>
      </c>
      <c r="E13" s="205">
        <f t="shared" si="10"/>
      </c>
      <c r="F13" s="205">
        <f t="shared" si="11"/>
      </c>
      <c r="G13" s="200">
        <f>TRIM('選手名簿'!J6)</f>
      </c>
      <c r="H13" s="200">
        <f>TRIM('選手名簿'!I6)</f>
      </c>
      <c r="I13" s="76"/>
      <c r="J13" s="125"/>
      <c r="K13" s="77">
        <f t="shared" si="0"/>
      </c>
      <c r="L13" s="78"/>
      <c r="M13" s="125"/>
      <c r="N13" s="77">
        <f t="shared" si="1"/>
      </c>
      <c r="O13" s="78"/>
      <c r="P13" s="79"/>
      <c r="Q13" s="77">
        <f t="shared" si="2"/>
      </c>
      <c r="R13" s="127"/>
      <c r="S13" s="80">
        <f t="shared" si="3"/>
        <v>0</v>
      </c>
      <c r="T13" s="80">
        <f t="shared" si="12"/>
      </c>
      <c r="U13" s="80">
        <f t="shared" si="13"/>
      </c>
      <c r="V13" s="129"/>
      <c r="W13" s="75">
        <f>IF(V13="","",CONCATENATE(V13,DATA!J8))</f>
      </c>
      <c r="X13" s="81">
        <f t="shared" si="14"/>
      </c>
      <c r="Y13" s="81">
        <f>IF(W13="A1",C13,"")</f>
      </c>
      <c r="Z13" s="82">
        <f>IF(W13="A1",RANK(Y13,Y$11:Y$160,1),"")</f>
      </c>
      <c r="AA13" s="81">
        <f>IF(W13="B1",C13,"")</f>
      </c>
      <c r="AB13" s="82">
        <f>IF(W13="B1",RANK(AA13,AA$11:AA$160,1),"")</f>
      </c>
      <c r="AC13" s="81">
        <f t="shared" si="15"/>
      </c>
      <c r="AD13" s="82">
        <f t="shared" si="16"/>
      </c>
      <c r="AE13" s="81">
        <f t="shared" si="17"/>
      </c>
      <c r="AF13" s="82">
        <f t="shared" si="18"/>
      </c>
      <c r="AG13" s="81">
        <f t="shared" si="19"/>
      </c>
      <c r="AH13" s="82">
        <f t="shared" si="20"/>
      </c>
      <c r="AI13" s="81">
        <f t="shared" si="21"/>
      </c>
      <c r="AJ13" s="82">
        <f t="shared" si="22"/>
      </c>
      <c r="AK13" s="81">
        <f t="shared" si="23"/>
      </c>
      <c r="AL13" s="82">
        <f t="shared" si="24"/>
      </c>
      <c r="AM13" s="81">
        <f t="shared" si="25"/>
      </c>
      <c r="AN13" s="82">
        <f t="shared" si="26"/>
      </c>
      <c r="AO13" s="81">
        <f t="shared" si="4"/>
      </c>
      <c r="AP13" s="82">
        <f t="shared" si="5"/>
      </c>
      <c r="AQ13" s="81">
        <f t="shared" si="27"/>
      </c>
      <c r="AR13" s="82">
        <f t="shared" si="28"/>
      </c>
      <c r="AS13" s="81">
        <f t="shared" si="6"/>
      </c>
      <c r="AT13" s="82">
        <f t="shared" si="7"/>
      </c>
      <c r="AU13" s="81">
        <f t="shared" si="29"/>
      </c>
      <c r="AV13" s="82">
        <f t="shared" si="30"/>
      </c>
      <c r="AW13" s="82">
        <f aca="true" t="shared" si="64" ref="AW13:AW75">IF(W13="","",CONCATENATE(X13,Z13,AB13,AD13,AF13,AH13,AJ13,AL13,AN13,AP13,AR13,AT13,AV13))</f>
      </c>
      <c r="AX13" s="83">
        <f t="shared" si="31"/>
      </c>
      <c r="AY13" s="131"/>
      <c r="AZ13" s="84">
        <f>IF(AY13="","",CONCATENATE(AY13,DATA!J8))</f>
      </c>
      <c r="BA13" s="81">
        <f t="shared" si="32"/>
      </c>
      <c r="BB13" s="81">
        <f t="shared" si="33"/>
      </c>
      <c r="BC13" s="82">
        <f t="shared" si="34"/>
      </c>
      <c r="BD13" s="81">
        <f t="shared" si="35"/>
      </c>
      <c r="BE13" s="82">
        <f t="shared" si="36"/>
      </c>
      <c r="BF13" s="81">
        <f t="shared" si="37"/>
      </c>
      <c r="BG13" s="82">
        <f t="shared" si="38"/>
      </c>
      <c r="BH13" s="81">
        <f t="shared" si="39"/>
      </c>
      <c r="BI13" s="82">
        <f t="shared" si="40"/>
      </c>
      <c r="BJ13" s="81">
        <f t="shared" si="41"/>
      </c>
      <c r="BK13" s="82">
        <f t="shared" si="42"/>
      </c>
      <c r="BL13" s="81">
        <f t="shared" si="43"/>
      </c>
      <c r="BM13" s="82">
        <f t="shared" si="44"/>
      </c>
      <c r="BN13" s="81">
        <f t="shared" si="45"/>
      </c>
      <c r="BO13" s="82">
        <f t="shared" si="46"/>
      </c>
      <c r="BP13" s="81">
        <f t="shared" si="47"/>
      </c>
      <c r="BQ13" s="82">
        <f t="shared" si="48"/>
      </c>
      <c r="BR13" s="81">
        <f t="shared" si="49"/>
      </c>
      <c r="BS13" s="82">
        <f t="shared" si="50"/>
      </c>
      <c r="BT13" s="81">
        <f t="shared" si="51"/>
      </c>
      <c r="BU13" s="82">
        <f t="shared" si="52"/>
      </c>
      <c r="BV13" s="81">
        <f t="shared" si="53"/>
      </c>
      <c r="BW13" s="82">
        <f t="shared" si="54"/>
      </c>
      <c r="BX13" s="81">
        <f t="shared" si="55"/>
      </c>
      <c r="BY13" s="82">
        <f t="shared" si="56"/>
      </c>
      <c r="BZ13" s="82">
        <f t="shared" si="57"/>
      </c>
      <c r="CA13" s="85">
        <f t="shared" si="58"/>
      </c>
      <c r="CB13" s="86" t="s">
        <v>213</v>
      </c>
      <c r="CC13" s="87">
        <f t="shared" si="59"/>
        <v>0</v>
      </c>
      <c r="CD13" s="87">
        <f t="shared" si="59"/>
        <v>0</v>
      </c>
      <c r="CE13" s="87">
        <v>3</v>
      </c>
      <c r="CF13" s="87">
        <v>103</v>
      </c>
      <c r="CG13" s="135" t="s">
        <v>59</v>
      </c>
      <c r="CH13" s="135" t="s">
        <v>33</v>
      </c>
      <c r="CI13" s="135">
        <v>12</v>
      </c>
      <c r="CJ13" s="135">
        <f t="shared" si="60"/>
      </c>
      <c r="CK13" s="135">
        <f t="shared" si="61"/>
        <v>0</v>
      </c>
      <c r="CL13" s="135">
        <f t="shared" si="62"/>
        <v>0</v>
      </c>
      <c r="CM13" s="135">
        <f t="shared" si="63"/>
        <v>0</v>
      </c>
      <c r="CN13" s="204">
        <f>TRIM('選手名簿'!G6)</f>
      </c>
      <c r="CO13" s="204">
        <f>TRIM('選手名簿'!H6)</f>
      </c>
      <c r="CQ13" s="179" t="s">
        <v>288</v>
      </c>
    </row>
    <row r="14" spans="1:95" s="74" customFormat="1" ht="14.25">
      <c r="A14" s="74">
        <f t="shared" si="8"/>
      </c>
      <c r="B14" s="74">
        <f t="shared" si="9"/>
      </c>
      <c r="C14" s="19">
        <v>4</v>
      </c>
      <c r="D14" s="198">
        <f>TRIM('選手名簿'!E7)</f>
      </c>
      <c r="E14" s="205">
        <f t="shared" si="10"/>
      </c>
      <c r="F14" s="205">
        <f t="shared" si="11"/>
      </c>
      <c r="G14" s="200">
        <f>TRIM('選手名簿'!J7)</f>
      </c>
      <c r="H14" s="200">
        <f>TRIM('選手名簿'!I7)</f>
      </c>
      <c r="I14" s="76"/>
      <c r="J14" s="125"/>
      <c r="K14" s="77">
        <f t="shared" si="0"/>
      </c>
      <c r="L14" s="78"/>
      <c r="M14" s="125"/>
      <c r="N14" s="77">
        <f t="shared" si="1"/>
      </c>
      <c r="O14" s="78"/>
      <c r="P14" s="79"/>
      <c r="Q14" s="77">
        <f t="shared" si="2"/>
      </c>
      <c r="R14" s="127"/>
      <c r="S14" s="80">
        <f t="shared" si="3"/>
        <v>0</v>
      </c>
      <c r="T14" s="80">
        <f t="shared" si="12"/>
      </c>
      <c r="U14" s="80">
        <f t="shared" si="13"/>
      </c>
      <c r="V14" s="129"/>
      <c r="W14" s="75">
        <f>IF(V14="","",CONCATENATE(V14,DATA!J9))</f>
      </c>
      <c r="X14" s="81">
        <f t="shared" si="14"/>
      </c>
      <c r="Y14" s="81">
        <f>IF(W14="A1",C14,"")</f>
      </c>
      <c r="Z14" s="82">
        <f>IF(W14="A1",RANK(Y14,Y$11:Y$160,1),"")</f>
      </c>
      <c r="AA14" s="81">
        <f>IF(W14="B1",C14,"")</f>
      </c>
      <c r="AB14" s="82">
        <f>IF(W14="B1",RANK(AA14,AA$11:AA$160,1),"")</f>
      </c>
      <c r="AC14" s="81">
        <f t="shared" si="15"/>
      </c>
      <c r="AD14" s="82">
        <f t="shared" si="16"/>
      </c>
      <c r="AE14" s="81">
        <f t="shared" si="17"/>
      </c>
      <c r="AF14" s="82">
        <f t="shared" si="18"/>
      </c>
      <c r="AG14" s="81">
        <f t="shared" si="19"/>
      </c>
      <c r="AH14" s="82">
        <f t="shared" si="20"/>
      </c>
      <c r="AI14" s="81">
        <f t="shared" si="21"/>
      </c>
      <c r="AJ14" s="82">
        <f t="shared" si="22"/>
      </c>
      <c r="AK14" s="81">
        <f t="shared" si="23"/>
      </c>
      <c r="AL14" s="82">
        <f t="shared" si="24"/>
      </c>
      <c r="AM14" s="81">
        <f t="shared" si="25"/>
      </c>
      <c r="AN14" s="82">
        <f t="shared" si="26"/>
      </c>
      <c r="AO14" s="81">
        <f t="shared" si="4"/>
      </c>
      <c r="AP14" s="82">
        <f t="shared" si="5"/>
      </c>
      <c r="AQ14" s="81">
        <f t="shared" si="27"/>
      </c>
      <c r="AR14" s="82">
        <f t="shared" si="28"/>
      </c>
      <c r="AS14" s="81">
        <f t="shared" si="6"/>
      </c>
      <c r="AT14" s="82">
        <f t="shared" si="7"/>
      </c>
      <c r="AU14" s="81">
        <f t="shared" si="29"/>
      </c>
      <c r="AV14" s="82">
        <f t="shared" si="30"/>
      </c>
      <c r="AW14" s="82">
        <f t="shared" si="64"/>
      </c>
      <c r="AX14" s="83">
        <f t="shared" si="31"/>
      </c>
      <c r="AY14" s="131"/>
      <c r="AZ14" s="84">
        <f>IF(AY14="","",CONCATENATE(AY14,DATA!J9))</f>
      </c>
      <c r="BA14" s="81">
        <f t="shared" si="32"/>
      </c>
      <c r="BB14" s="81">
        <f t="shared" si="33"/>
      </c>
      <c r="BC14" s="82">
        <f t="shared" si="34"/>
      </c>
      <c r="BD14" s="81">
        <f t="shared" si="35"/>
      </c>
      <c r="BE14" s="82">
        <f t="shared" si="36"/>
      </c>
      <c r="BF14" s="81">
        <f t="shared" si="37"/>
      </c>
      <c r="BG14" s="82">
        <f t="shared" si="38"/>
      </c>
      <c r="BH14" s="81">
        <f t="shared" si="39"/>
      </c>
      <c r="BI14" s="82">
        <f t="shared" si="40"/>
      </c>
      <c r="BJ14" s="81">
        <f t="shared" si="41"/>
      </c>
      <c r="BK14" s="82">
        <f t="shared" si="42"/>
      </c>
      <c r="BL14" s="81">
        <f t="shared" si="43"/>
      </c>
      <c r="BM14" s="82">
        <f t="shared" si="44"/>
      </c>
      <c r="BN14" s="81">
        <f t="shared" si="45"/>
      </c>
      <c r="BO14" s="82">
        <f t="shared" si="46"/>
      </c>
      <c r="BP14" s="81">
        <f t="shared" si="47"/>
      </c>
      <c r="BQ14" s="82">
        <f t="shared" si="48"/>
      </c>
      <c r="BR14" s="81">
        <f t="shared" si="49"/>
      </c>
      <c r="BS14" s="82">
        <f t="shared" si="50"/>
      </c>
      <c r="BT14" s="81">
        <f t="shared" si="51"/>
      </c>
      <c r="BU14" s="82">
        <f t="shared" si="52"/>
      </c>
      <c r="BV14" s="81">
        <f t="shared" si="53"/>
      </c>
      <c r="BW14" s="82">
        <f t="shared" si="54"/>
      </c>
      <c r="BX14" s="81">
        <f t="shared" si="55"/>
      </c>
      <c r="BY14" s="82">
        <f t="shared" si="56"/>
      </c>
      <c r="BZ14" s="82">
        <f t="shared" si="57"/>
      </c>
      <c r="CA14" s="85">
        <f t="shared" si="58"/>
      </c>
      <c r="CB14" s="86" t="s">
        <v>214</v>
      </c>
      <c r="CC14" s="87">
        <f t="shared" si="59"/>
        <v>0</v>
      </c>
      <c r="CD14" s="87">
        <f t="shared" si="59"/>
        <v>0</v>
      </c>
      <c r="CE14" s="87">
        <v>4</v>
      </c>
      <c r="CF14" s="87">
        <v>104</v>
      </c>
      <c r="CG14" s="135" t="s">
        <v>60</v>
      </c>
      <c r="CH14" s="135" t="s">
        <v>42</v>
      </c>
      <c r="CI14" s="135">
        <v>13</v>
      </c>
      <c r="CJ14" s="135">
        <f t="shared" si="60"/>
      </c>
      <c r="CK14" s="135">
        <f t="shared" si="61"/>
        <v>0</v>
      </c>
      <c r="CL14" s="135">
        <f t="shared" si="62"/>
        <v>0</v>
      </c>
      <c r="CM14" s="135">
        <f t="shared" si="63"/>
        <v>0</v>
      </c>
      <c r="CN14" s="204">
        <f>TRIM('選手名簿'!G7)</f>
      </c>
      <c r="CO14" s="204">
        <f>TRIM('選手名簿'!H7)</f>
      </c>
      <c r="CQ14" s="179" t="s">
        <v>289</v>
      </c>
    </row>
    <row r="15" spans="1:95" s="74" customFormat="1" ht="14.25">
      <c r="A15" s="74">
        <f t="shared" si="8"/>
      </c>
      <c r="B15" s="74">
        <f t="shared" si="9"/>
      </c>
      <c r="C15" s="19">
        <v>5</v>
      </c>
      <c r="D15" s="198">
        <f>TRIM('選手名簿'!E8)</f>
      </c>
      <c r="E15" s="205">
        <f t="shared" si="10"/>
      </c>
      <c r="F15" s="205">
        <f t="shared" si="11"/>
      </c>
      <c r="G15" s="200">
        <f>TRIM('選手名簿'!J8)</f>
      </c>
      <c r="H15" s="200">
        <f>TRIM('選手名簿'!I8)</f>
      </c>
      <c r="I15" s="76"/>
      <c r="J15" s="125"/>
      <c r="K15" s="77">
        <f t="shared" si="0"/>
      </c>
      <c r="L15" s="78"/>
      <c r="M15" s="125"/>
      <c r="N15" s="77">
        <f t="shared" si="1"/>
      </c>
      <c r="O15" s="78"/>
      <c r="P15" s="79"/>
      <c r="Q15" s="77">
        <f t="shared" si="2"/>
      </c>
      <c r="R15" s="127"/>
      <c r="S15" s="80">
        <f t="shared" si="3"/>
        <v>0</v>
      </c>
      <c r="T15" s="80">
        <f t="shared" si="12"/>
      </c>
      <c r="U15" s="80">
        <f t="shared" si="13"/>
      </c>
      <c r="V15" s="129"/>
      <c r="W15" s="75">
        <f>IF(V15="","",CONCATENATE(V15,DATA!J10))</f>
      </c>
      <c r="X15" s="81">
        <f t="shared" si="14"/>
      </c>
      <c r="Y15" s="81">
        <f aca="true" t="shared" si="65" ref="Y15:Y78">IF(W15="A1",C15,"")</f>
      </c>
      <c r="Z15" s="82">
        <f aca="true" t="shared" si="66" ref="Z15:Z78">IF(W15="A1",RANK(Y15,Y$11:Y$160,1),"")</f>
      </c>
      <c r="AA15" s="81">
        <f aca="true" t="shared" si="67" ref="AA15:AA78">IF(W15="B1",C15,"")</f>
      </c>
      <c r="AB15" s="82">
        <f aca="true" t="shared" si="68" ref="AB15:AB78">IF(W15="B1",RANK(AA15,AA$11:AA$160,1),"")</f>
      </c>
      <c r="AC15" s="81">
        <f t="shared" si="15"/>
      </c>
      <c r="AD15" s="82">
        <f t="shared" si="16"/>
      </c>
      <c r="AE15" s="81">
        <f t="shared" si="17"/>
      </c>
      <c r="AF15" s="82">
        <f t="shared" si="18"/>
      </c>
      <c r="AG15" s="81">
        <f t="shared" si="19"/>
      </c>
      <c r="AH15" s="82">
        <f t="shared" si="20"/>
      </c>
      <c r="AI15" s="81">
        <f t="shared" si="21"/>
      </c>
      <c r="AJ15" s="82">
        <f t="shared" si="22"/>
      </c>
      <c r="AK15" s="81">
        <f t="shared" si="23"/>
      </c>
      <c r="AL15" s="82">
        <f t="shared" si="24"/>
      </c>
      <c r="AM15" s="81">
        <f t="shared" si="25"/>
      </c>
      <c r="AN15" s="82">
        <f t="shared" si="26"/>
      </c>
      <c r="AO15" s="81">
        <f t="shared" si="4"/>
      </c>
      <c r="AP15" s="82">
        <f t="shared" si="5"/>
      </c>
      <c r="AQ15" s="81">
        <f t="shared" si="27"/>
      </c>
      <c r="AR15" s="82">
        <f t="shared" si="28"/>
      </c>
      <c r="AS15" s="81">
        <f t="shared" si="6"/>
      </c>
      <c r="AT15" s="82">
        <f t="shared" si="7"/>
      </c>
      <c r="AU15" s="81">
        <f t="shared" si="29"/>
      </c>
      <c r="AV15" s="82">
        <f t="shared" si="30"/>
      </c>
      <c r="AW15" s="82">
        <f t="shared" si="64"/>
      </c>
      <c r="AX15" s="83">
        <f t="shared" si="31"/>
      </c>
      <c r="AY15" s="131"/>
      <c r="AZ15" s="84">
        <f>IF(AY15="","",CONCATENATE(AY15,DATA!J10))</f>
      </c>
      <c r="BA15" s="81">
        <f t="shared" si="32"/>
      </c>
      <c r="BB15" s="81">
        <f t="shared" si="33"/>
      </c>
      <c r="BC15" s="82">
        <f t="shared" si="34"/>
      </c>
      <c r="BD15" s="81">
        <f t="shared" si="35"/>
      </c>
      <c r="BE15" s="82">
        <f t="shared" si="36"/>
      </c>
      <c r="BF15" s="81">
        <f t="shared" si="37"/>
      </c>
      <c r="BG15" s="82">
        <f t="shared" si="38"/>
      </c>
      <c r="BH15" s="81">
        <f t="shared" si="39"/>
      </c>
      <c r="BI15" s="82">
        <f t="shared" si="40"/>
      </c>
      <c r="BJ15" s="81">
        <f t="shared" si="41"/>
      </c>
      <c r="BK15" s="82">
        <f t="shared" si="42"/>
      </c>
      <c r="BL15" s="81">
        <f t="shared" si="43"/>
      </c>
      <c r="BM15" s="82">
        <f t="shared" si="44"/>
      </c>
      <c r="BN15" s="81">
        <f t="shared" si="45"/>
      </c>
      <c r="BO15" s="82">
        <f t="shared" si="46"/>
      </c>
      <c r="BP15" s="81">
        <f t="shared" si="47"/>
      </c>
      <c r="BQ15" s="82">
        <f t="shared" si="48"/>
      </c>
      <c r="BR15" s="81">
        <f t="shared" si="49"/>
      </c>
      <c r="BS15" s="82">
        <f t="shared" si="50"/>
      </c>
      <c r="BT15" s="81">
        <f t="shared" si="51"/>
      </c>
      <c r="BU15" s="82">
        <f t="shared" si="52"/>
      </c>
      <c r="BV15" s="81">
        <f t="shared" si="53"/>
      </c>
      <c r="BW15" s="82">
        <f t="shared" si="54"/>
      </c>
      <c r="BX15" s="81">
        <f t="shared" si="55"/>
      </c>
      <c r="BY15" s="82">
        <f t="shared" si="56"/>
      </c>
      <c r="BZ15" s="82">
        <f t="shared" si="57"/>
      </c>
      <c r="CA15" s="85">
        <f t="shared" si="58"/>
      </c>
      <c r="CB15" s="86" t="s">
        <v>215</v>
      </c>
      <c r="CC15" s="87">
        <f t="shared" si="59"/>
        <v>0</v>
      </c>
      <c r="CD15" s="87">
        <f t="shared" si="59"/>
        <v>0</v>
      </c>
      <c r="CE15" s="87">
        <v>5</v>
      </c>
      <c r="CF15" s="87">
        <v>105</v>
      </c>
      <c r="CG15" s="135" t="s">
        <v>39</v>
      </c>
      <c r="CH15" s="135" t="s">
        <v>43</v>
      </c>
      <c r="CI15" s="135">
        <v>14</v>
      </c>
      <c r="CJ15" s="135">
        <f t="shared" si="60"/>
      </c>
      <c r="CK15" s="135">
        <f t="shared" si="61"/>
        <v>0</v>
      </c>
      <c r="CL15" s="135">
        <f t="shared" si="62"/>
        <v>0</v>
      </c>
      <c r="CM15" s="135">
        <f t="shared" si="63"/>
        <v>0</v>
      </c>
      <c r="CN15" s="204">
        <f>TRIM('選手名簿'!G8)</f>
      </c>
      <c r="CO15" s="204">
        <f>TRIM('選手名簿'!H8)</f>
      </c>
      <c r="CQ15" s="179" t="s">
        <v>226</v>
      </c>
    </row>
    <row r="16" spans="1:95" s="74" customFormat="1" ht="14.25">
      <c r="A16" s="74">
        <f t="shared" si="8"/>
      </c>
      <c r="B16" s="74">
        <f t="shared" si="9"/>
      </c>
      <c r="C16" s="19">
        <v>6</v>
      </c>
      <c r="D16" s="198">
        <f>TRIM('選手名簿'!E9)</f>
      </c>
      <c r="E16" s="205">
        <f t="shared" si="10"/>
      </c>
      <c r="F16" s="205">
        <f t="shared" si="11"/>
      </c>
      <c r="G16" s="200">
        <f>TRIM('選手名簿'!J9)</f>
      </c>
      <c r="H16" s="200">
        <f>TRIM('選手名簿'!I9)</f>
      </c>
      <c r="I16" s="76"/>
      <c r="J16" s="125"/>
      <c r="K16" s="77">
        <f t="shared" si="0"/>
      </c>
      <c r="L16" s="78"/>
      <c r="M16" s="125"/>
      <c r="N16" s="77">
        <f t="shared" si="1"/>
      </c>
      <c r="O16" s="78"/>
      <c r="P16" s="79"/>
      <c r="Q16" s="77">
        <f t="shared" si="2"/>
      </c>
      <c r="R16" s="127"/>
      <c r="S16" s="80">
        <f t="shared" si="3"/>
        <v>0</v>
      </c>
      <c r="T16" s="80">
        <f t="shared" si="12"/>
      </c>
      <c r="U16" s="80">
        <f t="shared" si="13"/>
      </c>
      <c r="V16" s="129"/>
      <c r="W16" s="75">
        <f>IF(V16="","",CONCATENATE(V16,DATA!J11))</f>
      </c>
      <c r="X16" s="81">
        <f t="shared" si="14"/>
      </c>
      <c r="Y16" s="81">
        <f t="shared" si="65"/>
      </c>
      <c r="Z16" s="82">
        <f t="shared" si="66"/>
      </c>
      <c r="AA16" s="81">
        <f t="shared" si="67"/>
      </c>
      <c r="AB16" s="82">
        <f t="shared" si="68"/>
      </c>
      <c r="AC16" s="81">
        <f t="shared" si="15"/>
      </c>
      <c r="AD16" s="82">
        <f t="shared" si="16"/>
      </c>
      <c r="AE16" s="81">
        <f t="shared" si="17"/>
      </c>
      <c r="AF16" s="82">
        <f t="shared" si="18"/>
      </c>
      <c r="AG16" s="81">
        <f t="shared" si="19"/>
      </c>
      <c r="AH16" s="82">
        <f t="shared" si="20"/>
      </c>
      <c r="AI16" s="81">
        <f t="shared" si="21"/>
      </c>
      <c r="AJ16" s="82">
        <f t="shared" si="22"/>
      </c>
      <c r="AK16" s="81">
        <f t="shared" si="23"/>
      </c>
      <c r="AL16" s="82">
        <f t="shared" si="24"/>
      </c>
      <c r="AM16" s="81">
        <f t="shared" si="25"/>
      </c>
      <c r="AN16" s="82">
        <f t="shared" si="26"/>
      </c>
      <c r="AO16" s="81">
        <f t="shared" si="4"/>
      </c>
      <c r="AP16" s="82">
        <f t="shared" si="5"/>
      </c>
      <c r="AQ16" s="81">
        <f t="shared" si="27"/>
      </c>
      <c r="AR16" s="82">
        <f t="shared" si="28"/>
      </c>
      <c r="AS16" s="81">
        <f t="shared" si="6"/>
      </c>
      <c r="AT16" s="82">
        <f t="shared" si="7"/>
      </c>
      <c r="AU16" s="81">
        <f t="shared" si="29"/>
      </c>
      <c r="AV16" s="82">
        <f t="shared" si="30"/>
      </c>
      <c r="AW16" s="82">
        <f t="shared" si="64"/>
      </c>
      <c r="AX16" s="83">
        <f t="shared" si="31"/>
      </c>
      <c r="AY16" s="131"/>
      <c r="AZ16" s="84">
        <f>IF(AY16="","",CONCATENATE(AY16,DATA!J11))</f>
      </c>
      <c r="BA16" s="81">
        <f t="shared" si="32"/>
      </c>
      <c r="BB16" s="81">
        <f t="shared" si="33"/>
      </c>
      <c r="BC16" s="82">
        <f t="shared" si="34"/>
      </c>
      <c r="BD16" s="81">
        <f t="shared" si="35"/>
      </c>
      <c r="BE16" s="82">
        <f t="shared" si="36"/>
      </c>
      <c r="BF16" s="81">
        <f t="shared" si="37"/>
      </c>
      <c r="BG16" s="82">
        <f t="shared" si="38"/>
      </c>
      <c r="BH16" s="81">
        <f t="shared" si="39"/>
      </c>
      <c r="BI16" s="82">
        <f t="shared" si="40"/>
      </c>
      <c r="BJ16" s="81">
        <f t="shared" si="41"/>
      </c>
      <c r="BK16" s="82">
        <f t="shared" si="42"/>
      </c>
      <c r="BL16" s="81">
        <f t="shared" si="43"/>
      </c>
      <c r="BM16" s="82">
        <f t="shared" si="44"/>
      </c>
      <c r="BN16" s="81">
        <f t="shared" si="45"/>
      </c>
      <c r="BO16" s="82">
        <f t="shared" si="46"/>
      </c>
      <c r="BP16" s="81">
        <f t="shared" si="47"/>
      </c>
      <c r="BQ16" s="82">
        <f t="shared" si="48"/>
      </c>
      <c r="BR16" s="81">
        <f t="shared" si="49"/>
      </c>
      <c r="BS16" s="82">
        <f t="shared" si="50"/>
      </c>
      <c r="BT16" s="81">
        <f t="shared" si="51"/>
      </c>
      <c r="BU16" s="82">
        <f t="shared" si="52"/>
      </c>
      <c r="BV16" s="81">
        <f t="shared" si="53"/>
      </c>
      <c r="BW16" s="82">
        <f t="shared" si="54"/>
      </c>
      <c r="BX16" s="81">
        <f t="shared" si="55"/>
      </c>
      <c r="BY16" s="82">
        <f t="shared" si="56"/>
      </c>
      <c r="BZ16" s="82">
        <f t="shared" si="57"/>
      </c>
      <c r="CA16" s="85">
        <f t="shared" si="58"/>
      </c>
      <c r="CB16" s="86" t="s">
        <v>216</v>
      </c>
      <c r="CC16" s="88"/>
      <c r="CD16" s="87">
        <f>COUNTIF($K$11:$K$160,CF16)+COUNTIF($N$11:$N$160,CF16)+COUNTIF($Q$11:$Q$160,CF16)</f>
        <v>0</v>
      </c>
      <c r="CE16" s="88" t="s">
        <v>39</v>
      </c>
      <c r="CF16" s="87">
        <v>106</v>
      </c>
      <c r="CG16" s="136" t="s">
        <v>40</v>
      </c>
      <c r="CH16" s="136" t="s">
        <v>44</v>
      </c>
      <c r="CI16" s="135">
        <v>15</v>
      </c>
      <c r="CJ16" s="135">
        <f t="shared" si="60"/>
      </c>
      <c r="CK16" s="135">
        <f t="shared" si="61"/>
        <v>0</v>
      </c>
      <c r="CL16" s="135">
        <f t="shared" si="62"/>
        <v>0</v>
      </c>
      <c r="CM16" s="135">
        <f t="shared" si="63"/>
        <v>0</v>
      </c>
      <c r="CN16" s="204">
        <f>TRIM('選手名簿'!G9)</f>
      </c>
      <c r="CO16" s="204">
        <f>TRIM('選手名簿'!H9)</f>
      </c>
      <c r="CQ16" s="179" t="s">
        <v>290</v>
      </c>
    </row>
    <row r="17" spans="1:95" s="74" customFormat="1" ht="14.25">
      <c r="A17" s="74">
        <f t="shared" si="8"/>
      </c>
      <c r="B17" s="74">
        <f t="shared" si="9"/>
      </c>
      <c r="C17" s="19">
        <v>7</v>
      </c>
      <c r="D17" s="198">
        <f>TRIM('選手名簿'!E10)</f>
      </c>
      <c r="E17" s="205">
        <f t="shared" si="10"/>
      </c>
      <c r="F17" s="205">
        <f t="shared" si="11"/>
      </c>
      <c r="G17" s="200">
        <f>TRIM('選手名簿'!J10)</f>
      </c>
      <c r="H17" s="200">
        <f>TRIM('選手名簿'!I10)</f>
      </c>
      <c r="I17" s="76"/>
      <c r="J17" s="125"/>
      <c r="K17" s="77">
        <f t="shared" si="0"/>
      </c>
      <c r="L17" s="78"/>
      <c r="M17" s="125"/>
      <c r="N17" s="77">
        <f t="shared" si="1"/>
      </c>
      <c r="O17" s="78"/>
      <c r="P17" s="79"/>
      <c r="Q17" s="77">
        <f t="shared" si="2"/>
      </c>
      <c r="R17" s="127"/>
      <c r="S17" s="80">
        <f t="shared" si="3"/>
        <v>0</v>
      </c>
      <c r="T17" s="80">
        <f t="shared" si="12"/>
      </c>
      <c r="U17" s="80">
        <f t="shared" si="13"/>
      </c>
      <c r="V17" s="129"/>
      <c r="W17" s="75">
        <f>IF(V17="","",CONCATENATE(V17,DATA!J12))</f>
      </c>
      <c r="X17" s="81">
        <f t="shared" si="14"/>
      </c>
      <c r="Y17" s="81">
        <f t="shared" si="65"/>
      </c>
      <c r="Z17" s="82">
        <f t="shared" si="66"/>
      </c>
      <c r="AA17" s="81">
        <f t="shared" si="67"/>
      </c>
      <c r="AB17" s="82">
        <f t="shared" si="68"/>
      </c>
      <c r="AC17" s="81">
        <f t="shared" si="15"/>
      </c>
      <c r="AD17" s="82">
        <f t="shared" si="16"/>
      </c>
      <c r="AE17" s="81">
        <f t="shared" si="17"/>
      </c>
      <c r="AF17" s="82">
        <f t="shared" si="18"/>
      </c>
      <c r="AG17" s="81">
        <f t="shared" si="19"/>
      </c>
      <c r="AH17" s="82">
        <f t="shared" si="20"/>
      </c>
      <c r="AI17" s="81">
        <f t="shared" si="21"/>
      </c>
      <c r="AJ17" s="82">
        <f t="shared" si="22"/>
      </c>
      <c r="AK17" s="81">
        <f t="shared" si="23"/>
      </c>
      <c r="AL17" s="82">
        <f t="shared" si="24"/>
      </c>
      <c r="AM17" s="81">
        <f t="shared" si="25"/>
      </c>
      <c r="AN17" s="82">
        <f t="shared" si="26"/>
      </c>
      <c r="AO17" s="81">
        <f t="shared" si="4"/>
      </c>
      <c r="AP17" s="82">
        <f t="shared" si="5"/>
      </c>
      <c r="AQ17" s="81">
        <f t="shared" si="27"/>
      </c>
      <c r="AR17" s="82">
        <f t="shared" si="28"/>
      </c>
      <c r="AS17" s="81">
        <f t="shared" si="6"/>
      </c>
      <c r="AT17" s="82">
        <f t="shared" si="7"/>
      </c>
      <c r="AU17" s="81">
        <f t="shared" si="29"/>
      </c>
      <c r="AV17" s="82">
        <f t="shared" si="30"/>
      </c>
      <c r="AW17" s="82">
        <f t="shared" si="64"/>
      </c>
      <c r="AX17" s="83">
        <f t="shared" si="31"/>
      </c>
      <c r="AY17" s="131"/>
      <c r="AZ17" s="84">
        <f>IF(AY17="","",CONCATENATE(AY17,DATA!J12))</f>
      </c>
      <c r="BA17" s="81">
        <f t="shared" si="32"/>
      </c>
      <c r="BB17" s="81">
        <f t="shared" si="33"/>
      </c>
      <c r="BC17" s="82">
        <f t="shared" si="34"/>
      </c>
      <c r="BD17" s="81">
        <f t="shared" si="35"/>
      </c>
      <c r="BE17" s="82">
        <f t="shared" si="36"/>
      </c>
      <c r="BF17" s="81">
        <f t="shared" si="37"/>
      </c>
      <c r="BG17" s="82">
        <f t="shared" si="38"/>
      </c>
      <c r="BH17" s="81">
        <f t="shared" si="39"/>
      </c>
      <c r="BI17" s="82">
        <f t="shared" si="40"/>
      </c>
      <c r="BJ17" s="81">
        <f t="shared" si="41"/>
      </c>
      <c r="BK17" s="82">
        <f t="shared" si="42"/>
      </c>
      <c r="BL17" s="81">
        <f t="shared" si="43"/>
      </c>
      <c r="BM17" s="82">
        <f t="shared" si="44"/>
      </c>
      <c r="BN17" s="81">
        <f t="shared" si="45"/>
      </c>
      <c r="BO17" s="82">
        <f t="shared" si="46"/>
      </c>
      <c r="BP17" s="81">
        <f t="shared" si="47"/>
      </c>
      <c r="BQ17" s="82">
        <f t="shared" si="48"/>
      </c>
      <c r="BR17" s="81">
        <f t="shared" si="49"/>
      </c>
      <c r="BS17" s="82">
        <f t="shared" si="50"/>
      </c>
      <c r="BT17" s="81">
        <f t="shared" si="51"/>
      </c>
      <c r="BU17" s="82">
        <f t="shared" si="52"/>
      </c>
      <c r="BV17" s="81">
        <f t="shared" si="53"/>
      </c>
      <c r="BW17" s="82">
        <f t="shared" si="54"/>
      </c>
      <c r="BX17" s="81">
        <f t="shared" si="55"/>
      </c>
      <c r="BY17" s="82">
        <f t="shared" si="56"/>
      </c>
      <c r="BZ17" s="82">
        <f t="shared" si="57"/>
      </c>
      <c r="CA17" s="85">
        <f t="shared" si="58"/>
      </c>
      <c r="CB17" s="89" t="s">
        <v>217</v>
      </c>
      <c r="CC17" s="87">
        <f>COUNTIF($K$11:$K$160,CE17)+COUNTIF($N$11:$N$160,CE17)+COUNTIF($Q$11:$Q$160,CE17)</f>
        <v>0</v>
      </c>
      <c r="CD17" s="88"/>
      <c r="CE17" s="87">
        <v>7</v>
      </c>
      <c r="CF17" s="88" t="s">
        <v>39</v>
      </c>
      <c r="CG17" s="136" t="s">
        <v>61</v>
      </c>
      <c r="CH17" s="136" t="s">
        <v>45</v>
      </c>
      <c r="CI17" s="135">
        <v>16</v>
      </c>
      <c r="CJ17" s="135">
        <f t="shared" si="60"/>
      </c>
      <c r="CK17" s="135">
        <f t="shared" si="61"/>
        <v>0</v>
      </c>
      <c r="CL17" s="135">
        <f t="shared" si="62"/>
        <v>0</v>
      </c>
      <c r="CM17" s="135">
        <f t="shared" si="63"/>
        <v>0</v>
      </c>
      <c r="CN17" s="204">
        <f>TRIM('選手名簿'!G10)</f>
      </c>
      <c r="CO17" s="204">
        <f>TRIM('選手名簿'!H10)</f>
      </c>
      <c r="CQ17" s="179" t="s">
        <v>291</v>
      </c>
    </row>
    <row r="18" spans="1:95" s="74" customFormat="1" ht="14.25">
      <c r="A18" s="74">
        <f t="shared" si="8"/>
      </c>
      <c r="B18" s="74">
        <f t="shared" si="9"/>
      </c>
      <c r="C18" s="19">
        <v>8</v>
      </c>
      <c r="D18" s="198">
        <f>TRIM('選手名簿'!E11)</f>
      </c>
      <c r="E18" s="205">
        <f t="shared" si="10"/>
      </c>
      <c r="F18" s="205">
        <f t="shared" si="11"/>
      </c>
      <c r="G18" s="200">
        <f>TRIM('選手名簿'!J11)</f>
      </c>
      <c r="H18" s="200">
        <f>TRIM('選手名簿'!I11)</f>
      </c>
      <c r="I18" s="76"/>
      <c r="J18" s="125"/>
      <c r="K18" s="77">
        <f t="shared" si="0"/>
      </c>
      <c r="L18" s="78"/>
      <c r="M18" s="125"/>
      <c r="N18" s="77">
        <f t="shared" si="1"/>
      </c>
      <c r="O18" s="78"/>
      <c r="P18" s="79"/>
      <c r="Q18" s="77">
        <f t="shared" si="2"/>
      </c>
      <c r="R18" s="127"/>
      <c r="S18" s="80">
        <f t="shared" si="3"/>
        <v>0</v>
      </c>
      <c r="T18" s="80">
        <f t="shared" si="12"/>
      </c>
      <c r="U18" s="80">
        <f t="shared" si="13"/>
      </c>
      <c r="V18" s="129"/>
      <c r="W18" s="75">
        <f>IF(V18="","",CONCATENATE(V18,DATA!J13))</f>
      </c>
      <c r="X18" s="81">
        <f t="shared" si="14"/>
      </c>
      <c r="Y18" s="81">
        <f t="shared" si="65"/>
      </c>
      <c r="Z18" s="82">
        <f t="shared" si="66"/>
      </c>
      <c r="AA18" s="81">
        <f t="shared" si="67"/>
      </c>
      <c r="AB18" s="82">
        <f t="shared" si="68"/>
      </c>
      <c r="AC18" s="81">
        <f t="shared" si="15"/>
      </c>
      <c r="AD18" s="82">
        <f t="shared" si="16"/>
      </c>
      <c r="AE18" s="81">
        <f t="shared" si="17"/>
      </c>
      <c r="AF18" s="82">
        <f t="shared" si="18"/>
      </c>
      <c r="AG18" s="81">
        <f t="shared" si="19"/>
      </c>
      <c r="AH18" s="82">
        <f t="shared" si="20"/>
      </c>
      <c r="AI18" s="81">
        <f t="shared" si="21"/>
      </c>
      <c r="AJ18" s="82">
        <f t="shared" si="22"/>
      </c>
      <c r="AK18" s="81">
        <f t="shared" si="23"/>
      </c>
      <c r="AL18" s="82">
        <f t="shared" si="24"/>
      </c>
      <c r="AM18" s="81">
        <f t="shared" si="25"/>
      </c>
      <c r="AN18" s="82">
        <f t="shared" si="26"/>
      </c>
      <c r="AO18" s="81">
        <f t="shared" si="4"/>
      </c>
      <c r="AP18" s="82">
        <f t="shared" si="5"/>
      </c>
      <c r="AQ18" s="81">
        <f t="shared" si="27"/>
      </c>
      <c r="AR18" s="82">
        <f t="shared" si="28"/>
      </c>
      <c r="AS18" s="81">
        <f t="shared" si="6"/>
      </c>
      <c r="AT18" s="82">
        <f t="shared" si="7"/>
      </c>
      <c r="AU18" s="81">
        <f t="shared" si="29"/>
      </c>
      <c r="AV18" s="82">
        <f t="shared" si="30"/>
      </c>
      <c r="AW18" s="82">
        <f t="shared" si="64"/>
      </c>
      <c r="AX18" s="83">
        <f t="shared" si="31"/>
      </c>
      <c r="AY18" s="131"/>
      <c r="AZ18" s="84">
        <f>IF(AY18="","",CONCATENATE(AY18,DATA!J13))</f>
      </c>
      <c r="BA18" s="81">
        <f t="shared" si="32"/>
      </c>
      <c r="BB18" s="81">
        <f t="shared" si="33"/>
      </c>
      <c r="BC18" s="82">
        <f t="shared" si="34"/>
      </c>
      <c r="BD18" s="81">
        <f t="shared" si="35"/>
      </c>
      <c r="BE18" s="82">
        <f t="shared" si="36"/>
      </c>
      <c r="BF18" s="81">
        <f t="shared" si="37"/>
      </c>
      <c r="BG18" s="82">
        <f t="shared" si="38"/>
      </c>
      <c r="BH18" s="81">
        <f t="shared" si="39"/>
      </c>
      <c r="BI18" s="82">
        <f t="shared" si="40"/>
      </c>
      <c r="BJ18" s="81">
        <f t="shared" si="41"/>
      </c>
      <c r="BK18" s="82">
        <f t="shared" si="42"/>
      </c>
      <c r="BL18" s="81">
        <f t="shared" si="43"/>
      </c>
      <c r="BM18" s="82">
        <f t="shared" si="44"/>
      </c>
      <c r="BN18" s="81">
        <f t="shared" si="45"/>
      </c>
      <c r="BO18" s="82">
        <f t="shared" si="46"/>
      </c>
      <c r="BP18" s="81">
        <f t="shared" si="47"/>
      </c>
      <c r="BQ18" s="82">
        <f t="shared" si="48"/>
      </c>
      <c r="BR18" s="81">
        <f t="shared" si="49"/>
      </c>
      <c r="BS18" s="82">
        <f t="shared" si="50"/>
      </c>
      <c r="BT18" s="81">
        <f t="shared" si="51"/>
      </c>
      <c r="BU18" s="82">
        <f t="shared" si="52"/>
      </c>
      <c r="BV18" s="81">
        <f t="shared" si="53"/>
      </c>
      <c r="BW18" s="82">
        <f t="shared" si="54"/>
      </c>
      <c r="BX18" s="81">
        <f t="shared" si="55"/>
      </c>
      <c r="BY18" s="82">
        <f t="shared" si="56"/>
      </c>
      <c r="BZ18" s="82">
        <f t="shared" si="57"/>
      </c>
      <c r="CA18" s="85">
        <f t="shared" si="58"/>
      </c>
      <c r="CB18" s="86" t="s">
        <v>218</v>
      </c>
      <c r="CC18" s="88"/>
      <c r="CD18" s="87">
        <f>COUNTIF($K$11:$K$160,CF18)+COUNTIF($N$11:$N$160,CF18)+COUNTIF($Q$11:$Q$160,CF18)</f>
        <v>0</v>
      </c>
      <c r="CE18" s="88" t="s">
        <v>39</v>
      </c>
      <c r="CF18" s="87">
        <v>107</v>
      </c>
      <c r="CG18" s="136" t="s">
        <v>62</v>
      </c>
      <c r="CH18" s="136" t="s">
        <v>46</v>
      </c>
      <c r="CI18" s="135">
        <v>17</v>
      </c>
      <c r="CJ18" s="135">
        <f t="shared" si="60"/>
      </c>
      <c r="CK18" s="135">
        <f t="shared" si="61"/>
        <v>0</v>
      </c>
      <c r="CL18" s="135">
        <f t="shared" si="62"/>
        <v>0</v>
      </c>
      <c r="CM18" s="135">
        <f t="shared" si="63"/>
        <v>0</v>
      </c>
      <c r="CN18" s="204">
        <f>TRIM('選手名簿'!G11)</f>
      </c>
      <c r="CO18" s="204">
        <f>TRIM('選手名簿'!H11)</f>
      </c>
      <c r="CQ18" s="179" t="s">
        <v>292</v>
      </c>
    </row>
    <row r="19" spans="1:95" s="74" customFormat="1" ht="14.25">
      <c r="A19" s="74">
        <f t="shared" si="8"/>
      </c>
      <c r="B19" s="74">
        <f t="shared" si="9"/>
      </c>
      <c r="C19" s="19">
        <v>9</v>
      </c>
      <c r="D19" s="198">
        <f>TRIM('選手名簿'!E12)</f>
      </c>
      <c r="E19" s="205">
        <f t="shared" si="10"/>
      </c>
      <c r="F19" s="205">
        <f t="shared" si="11"/>
      </c>
      <c r="G19" s="200">
        <f>TRIM('選手名簿'!J12)</f>
      </c>
      <c r="H19" s="200">
        <f>TRIM('選手名簿'!I12)</f>
      </c>
      <c r="I19" s="76"/>
      <c r="J19" s="125"/>
      <c r="K19" s="77">
        <f t="shared" si="0"/>
      </c>
      <c r="L19" s="78"/>
      <c r="M19" s="125"/>
      <c r="N19" s="77">
        <f t="shared" si="1"/>
      </c>
      <c r="O19" s="78"/>
      <c r="P19" s="79"/>
      <c r="Q19" s="77">
        <f t="shared" si="2"/>
      </c>
      <c r="R19" s="127"/>
      <c r="S19" s="80">
        <f t="shared" si="3"/>
        <v>0</v>
      </c>
      <c r="T19" s="80">
        <f t="shared" si="12"/>
      </c>
      <c r="U19" s="80">
        <f t="shared" si="13"/>
      </c>
      <c r="V19" s="129"/>
      <c r="W19" s="75">
        <f>IF(V19="","",CONCATENATE(V19,DATA!J14))</f>
      </c>
      <c r="X19" s="81">
        <f t="shared" si="14"/>
      </c>
      <c r="Y19" s="81">
        <f t="shared" si="65"/>
      </c>
      <c r="Z19" s="82">
        <f t="shared" si="66"/>
      </c>
      <c r="AA19" s="81">
        <f t="shared" si="67"/>
      </c>
      <c r="AB19" s="82">
        <f t="shared" si="68"/>
      </c>
      <c r="AC19" s="81">
        <f t="shared" si="15"/>
      </c>
      <c r="AD19" s="82">
        <f t="shared" si="16"/>
      </c>
      <c r="AE19" s="81">
        <f t="shared" si="17"/>
      </c>
      <c r="AF19" s="82">
        <f t="shared" si="18"/>
      </c>
      <c r="AG19" s="81">
        <f t="shared" si="19"/>
      </c>
      <c r="AH19" s="82">
        <f t="shared" si="20"/>
      </c>
      <c r="AI19" s="81">
        <f t="shared" si="21"/>
      </c>
      <c r="AJ19" s="82">
        <f t="shared" si="22"/>
      </c>
      <c r="AK19" s="81">
        <f t="shared" si="23"/>
      </c>
      <c r="AL19" s="82">
        <f t="shared" si="24"/>
      </c>
      <c r="AM19" s="81">
        <f t="shared" si="25"/>
      </c>
      <c r="AN19" s="82">
        <f t="shared" si="26"/>
      </c>
      <c r="AO19" s="81">
        <f t="shared" si="4"/>
      </c>
      <c r="AP19" s="82">
        <f t="shared" si="5"/>
      </c>
      <c r="AQ19" s="81">
        <f t="shared" si="27"/>
      </c>
      <c r="AR19" s="82">
        <f t="shared" si="28"/>
      </c>
      <c r="AS19" s="81">
        <f t="shared" si="6"/>
      </c>
      <c r="AT19" s="82">
        <f t="shared" si="7"/>
      </c>
      <c r="AU19" s="81">
        <f t="shared" si="29"/>
      </c>
      <c r="AV19" s="82">
        <f t="shared" si="30"/>
      </c>
      <c r="AW19" s="82">
        <f t="shared" si="64"/>
      </c>
      <c r="AX19" s="83">
        <f t="shared" si="31"/>
      </c>
      <c r="AY19" s="131"/>
      <c r="AZ19" s="84">
        <f>IF(AY19="","",CONCATENATE(AY19,DATA!J14))</f>
      </c>
      <c r="BA19" s="81">
        <f t="shared" si="32"/>
      </c>
      <c r="BB19" s="81">
        <f t="shared" si="33"/>
      </c>
      <c r="BC19" s="82">
        <f t="shared" si="34"/>
      </c>
      <c r="BD19" s="81">
        <f t="shared" si="35"/>
      </c>
      <c r="BE19" s="82">
        <f t="shared" si="36"/>
      </c>
      <c r="BF19" s="81">
        <f t="shared" si="37"/>
      </c>
      <c r="BG19" s="82">
        <f t="shared" si="38"/>
      </c>
      <c r="BH19" s="81">
        <f t="shared" si="39"/>
      </c>
      <c r="BI19" s="82">
        <f t="shared" si="40"/>
      </c>
      <c r="BJ19" s="81">
        <f t="shared" si="41"/>
      </c>
      <c r="BK19" s="82">
        <f t="shared" si="42"/>
      </c>
      <c r="BL19" s="81">
        <f t="shared" si="43"/>
      </c>
      <c r="BM19" s="82">
        <f t="shared" si="44"/>
      </c>
      <c r="BN19" s="81">
        <f t="shared" si="45"/>
      </c>
      <c r="BO19" s="82">
        <f t="shared" si="46"/>
      </c>
      <c r="BP19" s="81">
        <f t="shared" si="47"/>
      </c>
      <c r="BQ19" s="82">
        <f t="shared" si="48"/>
      </c>
      <c r="BR19" s="81">
        <f t="shared" si="49"/>
      </c>
      <c r="BS19" s="82">
        <f t="shared" si="50"/>
      </c>
      <c r="BT19" s="81">
        <f t="shared" si="51"/>
      </c>
      <c r="BU19" s="82">
        <f t="shared" si="52"/>
      </c>
      <c r="BV19" s="81">
        <f t="shared" si="53"/>
      </c>
      <c r="BW19" s="82">
        <f t="shared" si="54"/>
      </c>
      <c r="BX19" s="81">
        <f t="shared" si="55"/>
      </c>
      <c r="BY19" s="82">
        <f t="shared" si="56"/>
      </c>
      <c r="BZ19" s="82">
        <f t="shared" si="57"/>
      </c>
      <c r="CA19" s="85">
        <f t="shared" si="58"/>
      </c>
      <c r="CB19" s="86" t="s">
        <v>219</v>
      </c>
      <c r="CC19" s="87">
        <f>COUNTIF($K$11:$K$160,CE19)+COUNTIF($N$11:$N$160,CE19)+COUNTIF($Q$11:$Q$160,CE19)</f>
        <v>0</v>
      </c>
      <c r="CD19" s="88"/>
      <c r="CE19" s="87">
        <v>9</v>
      </c>
      <c r="CF19" s="88" t="s">
        <v>39</v>
      </c>
      <c r="CG19" s="136" t="s">
        <v>41</v>
      </c>
      <c r="CH19" s="136" t="s">
        <v>47</v>
      </c>
      <c r="CI19" s="135">
        <v>18</v>
      </c>
      <c r="CJ19" s="135">
        <f t="shared" si="60"/>
      </c>
      <c r="CK19" s="135">
        <f t="shared" si="61"/>
        <v>0</v>
      </c>
      <c r="CL19" s="135">
        <f t="shared" si="62"/>
        <v>0</v>
      </c>
      <c r="CM19" s="135">
        <f t="shared" si="63"/>
        <v>0</v>
      </c>
      <c r="CN19" s="204">
        <f>TRIM('選手名簿'!G12)</f>
      </c>
      <c r="CO19" s="204">
        <f>TRIM('選手名簿'!H12)</f>
      </c>
      <c r="CQ19" s="179" t="s">
        <v>293</v>
      </c>
    </row>
    <row r="20" spans="1:95" s="74" customFormat="1" ht="14.25">
      <c r="A20" s="74">
        <f t="shared" si="8"/>
      </c>
      <c r="B20" s="74">
        <f t="shared" si="9"/>
      </c>
      <c r="C20" s="19">
        <v>10</v>
      </c>
      <c r="D20" s="198">
        <f>TRIM('選手名簿'!E13)</f>
      </c>
      <c r="E20" s="205">
        <f t="shared" si="10"/>
      </c>
      <c r="F20" s="205">
        <f t="shared" si="11"/>
      </c>
      <c r="G20" s="200">
        <f>TRIM('選手名簿'!J13)</f>
      </c>
      <c r="H20" s="200">
        <f>TRIM('選手名簿'!I13)</f>
      </c>
      <c r="I20" s="76"/>
      <c r="J20" s="125"/>
      <c r="K20" s="77">
        <f t="shared" si="0"/>
      </c>
      <c r="L20" s="78"/>
      <c r="M20" s="125"/>
      <c r="N20" s="77">
        <f t="shared" si="1"/>
      </c>
      <c r="O20" s="78"/>
      <c r="P20" s="79"/>
      <c r="Q20" s="77">
        <f t="shared" si="2"/>
      </c>
      <c r="R20" s="127"/>
      <c r="S20" s="80">
        <f t="shared" si="3"/>
        <v>0</v>
      </c>
      <c r="T20" s="80">
        <f t="shared" si="12"/>
      </c>
      <c r="U20" s="80">
        <f t="shared" si="13"/>
      </c>
      <c r="V20" s="129"/>
      <c r="W20" s="75">
        <f>IF(V20="","",CONCATENATE(V20,DATA!J15))</f>
      </c>
      <c r="X20" s="81">
        <f t="shared" si="14"/>
      </c>
      <c r="Y20" s="81">
        <f t="shared" si="65"/>
      </c>
      <c r="Z20" s="82">
        <f t="shared" si="66"/>
      </c>
      <c r="AA20" s="81">
        <f t="shared" si="67"/>
      </c>
      <c r="AB20" s="82">
        <f t="shared" si="68"/>
      </c>
      <c r="AC20" s="81">
        <f t="shared" si="15"/>
      </c>
      <c r="AD20" s="82">
        <f t="shared" si="16"/>
      </c>
      <c r="AE20" s="81">
        <f t="shared" si="17"/>
      </c>
      <c r="AF20" s="82">
        <f t="shared" si="18"/>
      </c>
      <c r="AG20" s="81">
        <f t="shared" si="19"/>
      </c>
      <c r="AH20" s="82">
        <f t="shared" si="20"/>
      </c>
      <c r="AI20" s="81">
        <f t="shared" si="21"/>
      </c>
      <c r="AJ20" s="82">
        <f t="shared" si="22"/>
      </c>
      <c r="AK20" s="81">
        <f t="shared" si="23"/>
      </c>
      <c r="AL20" s="82">
        <f t="shared" si="24"/>
      </c>
      <c r="AM20" s="81">
        <f t="shared" si="25"/>
      </c>
      <c r="AN20" s="82">
        <f t="shared" si="26"/>
      </c>
      <c r="AO20" s="81">
        <f t="shared" si="4"/>
      </c>
      <c r="AP20" s="82">
        <f t="shared" si="5"/>
      </c>
      <c r="AQ20" s="81">
        <f t="shared" si="27"/>
      </c>
      <c r="AR20" s="82">
        <f t="shared" si="28"/>
      </c>
      <c r="AS20" s="81">
        <f t="shared" si="6"/>
      </c>
      <c r="AT20" s="82">
        <f t="shared" si="7"/>
      </c>
      <c r="AU20" s="81">
        <f t="shared" si="29"/>
      </c>
      <c r="AV20" s="82">
        <f t="shared" si="30"/>
      </c>
      <c r="AW20" s="82">
        <f t="shared" si="64"/>
      </c>
      <c r="AX20" s="83">
        <f t="shared" si="31"/>
      </c>
      <c r="AY20" s="131"/>
      <c r="AZ20" s="84">
        <f>IF(AY20="","",CONCATENATE(AY20,DATA!J15))</f>
      </c>
      <c r="BA20" s="81">
        <f t="shared" si="32"/>
      </c>
      <c r="BB20" s="81">
        <f t="shared" si="33"/>
      </c>
      <c r="BC20" s="82">
        <f t="shared" si="34"/>
      </c>
      <c r="BD20" s="81">
        <f t="shared" si="35"/>
      </c>
      <c r="BE20" s="82">
        <f t="shared" si="36"/>
      </c>
      <c r="BF20" s="81">
        <f t="shared" si="37"/>
      </c>
      <c r="BG20" s="82">
        <f t="shared" si="38"/>
      </c>
      <c r="BH20" s="81">
        <f t="shared" si="39"/>
      </c>
      <c r="BI20" s="82">
        <f t="shared" si="40"/>
      </c>
      <c r="BJ20" s="81">
        <f t="shared" si="41"/>
      </c>
      <c r="BK20" s="82">
        <f t="shared" si="42"/>
      </c>
      <c r="BL20" s="81">
        <f t="shared" si="43"/>
      </c>
      <c r="BM20" s="82">
        <f t="shared" si="44"/>
      </c>
      <c r="BN20" s="81">
        <f t="shared" si="45"/>
      </c>
      <c r="BO20" s="82">
        <f t="shared" si="46"/>
      </c>
      <c r="BP20" s="81">
        <f t="shared" si="47"/>
      </c>
      <c r="BQ20" s="82">
        <f t="shared" si="48"/>
      </c>
      <c r="BR20" s="81">
        <f t="shared" si="49"/>
      </c>
      <c r="BS20" s="82">
        <f t="shared" si="50"/>
      </c>
      <c r="BT20" s="81">
        <f t="shared" si="51"/>
      </c>
      <c r="BU20" s="82">
        <f t="shared" si="52"/>
      </c>
      <c r="BV20" s="81">
        <f t="shared" si="53"/>
      </c>
      <c r="BW20" s="82">
        <f t="shared" si="54"/>
      </c>
      <c r="BX20" s="81">
        <f t="shared" si="55"/>
      </c>
      <c r="BY20" s="82">
        <f t="shared" si="56"/>
      </c>
      <c r="BZ20" s="82">
        <f t="shared" si="57"/>
      </c>
      <c r="CA20" s="85">
        <f t="shared" si="58"/>
      </c>
      <c r="CB20" s="175" t="s">
        <v>220</v>
      </c>
      <c r="CC20" s="87">
        <f>COUNTIF($K$11:$K$160,CE20)+COUNTIF($N$11:$N$160,CE20)+COUNTIF($Q$11:$Q$160,CE20)</f>
        <v>0</v>
      </c>
      <c r="CD20" s="87">
        <f>COUNTIF($K$11:$K$160,CF20)+COUNTIF($N$11:$N$160,CF20)+COUNTIF($Q$11:$Q$160,CF20)</f>
        <v>0</v>
      </c>
      <c r="CE20" s="87">
        <v>15</v>
      </c>
      <c r="CF20" s="87">
        <v>112</v>
      </c>
      <c r="CG20" s="136" t="s">
        <v>63</v>
      </c>
      <c r="CH20" s="136" t="s">
        <v>48</v>
      </c>
      <c r="CI20" s="135">
        <v>19</v>
      </c>
      <c r="CJ20" s="135">
        <f t="shared" si="60"/>
      </c>
      <c r="CK20" s="135">
        <f t="shared" si="61"/>
        <v>0</v>
      </c>
      <c r="CL20" s="135">
        <f t="shared" si="62"/>
        <v>0</v>
      </c>
      <c r="CM20" s="135">
        <f t="shared" si="63"/>
        <v>0</v>
      </c>
      <c r="CN20" s="204">
        <f>TRIM('選手名簿'!G13)</f>
      </c>
      <c r="CO20" s="204">
        <f>TRIM('選手名簿'!H13)</f>
      </c>
      <c r="CQ20" s="179" t="s">
        <v>294</v>
      </c>
    </row>
    <row r="21" spans="1:95" s="74" customFormat="1" ht="14.25">
      <c r="A21" s="74">
        <f t="shared" si="8"/>
      </c>
      <c r="B21" s="74">
        <f t="shared" si="9"/>
      </c>
      <c r="C21" s="19">
        <v>11</v>
      </c>
      <c r="D21" s="198">
        <f>TRIM('選手名簿'!E14)</f>
      </c>
      <c r="E21" s="205">
        <f t="shared" si="10"/>
      </c>
      <c r="F21" s="205">
        <f t="shared" si="11"/>
      </c>
      <c r="G21" s="200">
        <f>TRIM('選手名簿'!J14)</f>
      </c>
      <c r="H21" s="200">
        <f>TRIM('選手名簿'!I14)</f>
      </c>
      <c r="I21" s="76"/>
      <c r="J21" s="125"/>
      <c r="K21" s="77">
        <f t="shared" si="0"/>
      </c>
      <c r="L21" s="78"/>
      <c r="M21" s="125"/>
      <c r="N21" s="77">
        <f t="shared" si="1"/>
      </c>
      <c r="O21" s="78"/>
      <c r="P21" s="79"/>
      <c r="Q21" s="77">
        <f t="shared" si="2"/>
      </c>
      <c r="R21" s="127"/>
      <c r="S21" s="80">
        <f t="shared" si="3"/>
        <v>0</v>
      </c>
      <c r="T21" s="80">
        <f t="shared" si="12"/>
      </c>
      <c r="U21" s="80">
        <f t="shared" si="13"/>
      </c>
      <c r="V21" s="129"/>
      <c r="W21" s="75">
        <f>IF(V21="","",CONCATENATE(V21,DATA!J16))</f>
      </c>
      <c r="X21" s="81">
        <f t="shared" si="14"/>
      </c>
      <c r="Y21" s="81">
        <f t="shared" si="65"/>
      </c>
      <c r="Z21" s="82">
        <f t="shared" si="66"/>
      </c>
      <c r="AA21" s="81">
        <f t="shared" si="67"/>
      </c>
      <c r="AB21" s="82">
        <f t="shared" si="68"/>
      </c>
      <c r="AC21" s="81">
        <f t="shared" si="15"/>
      </c>
      <c r="AD21" s="82">
        <f t="shared" si="16"/>
      </c>
      <c r="AE21" s="81">
        <f t="shared" si="17"/>
      </c>
      <c r="AF21" s="82">
        <f t="shared" si="18"/>
      </c>
      <c r="AG21" s="81">
        <f t="shared" si="19"/>
      </c>
      <c r="AH21" s="82">
        <f t="shared" si="20"/>
      </c>
      <c r="AI21" s="81">
        <f t="shared" si="21"/>
      </c>
      <c r="AJ21" s="82">
        <f t="shared" si="22"/>
      </c>
      <c r="AK21" s="81">
        <f t="shared" si="23"/>
      </c>
      <c r="AL21" s="82">
        <f t="shared" si="24"/>
      </c>
      <c r="AM21" s="81">
        <f t="shared" si="25"/>
      </c>
      <c r="AN21" s="82">
        <f t="shared" si="26"/>
      </c>
      <c r="AO21" s="81">
        <f t="shared" si="4"/>
      </c>
      <c r="AP21" s="82">
        <f t="shared" si="5"/>
      </c>
      <c r="AQ21" s="81">
        <f t="shared" si="27"/>
      </c>
      <c r="AR21" s="82">
        <f t="shared" si="28"/>
      </c>
      <c r="AS21" s="81">
        <f t="shared" si="6"/>
      </c>
      <c r="AT21" s="82">
        <f t="shared" si="7"/>
      </c>
      <c r="AU21" s="81">
        <f t="shared" si="29"/>
      </c>
      <c r="AV21" s="82">
        <f t="shared" si="30"/>
      </c>
      <c r="AW21" s="82">
        <f t="shared" si="64"/>
      </c>
      <c r="AX21" s="83">
        <f t="shared" si="31"/>
      </c>
      <c r="AY21" s="131"/>
      <c r="AZ21" s="84">
        <f>IF(AY21="","",CONCATENATE(AY21,DATA!J16))</f>
      </c>
      <c r="BA21" s="81">
        <f t="shared" si="32"/>
      </c>
      <c r="BB21" s="81">
        <f t="shared" si="33"/>
      </c>
      <c r="BC21" s="82">
        <f t="shared" si="34"/>
      </c>
      <c r="BD21" s="81">
        <f t="shared" si="35"/>
      </c>
      <c r="BE21" s="82">
        <f t="shared" si="36"/>
      </c>
      <c r="BF21" s="81">
        <f t="shared" si="37"/>
      </c>
      <c r="BG21" s="82">
        <f t="shared" si="38"/>
      </c>
      <c r="BH21" s="81">
        <f t="shared" si="39"/>
      </c>
      <c r="BI21" s="82">
        <f t="shared" si="40"/>
      </c>
      <c r="BJ21" s="81">
        <f t="shared" si="41"/>
      </c>
      <c r="BK21" s="82">
        <f t="shared" si="42"/>
      </c>
      <c r="BL21" s="81">
        <f t="shared" si="43"/>
      </c>
      <c r="BM21" s="82">
        <f t="shared" si="44"/>
      </c>
      <c r="BN21" s="81">
        <f t="shared" si="45"/>
      </c>
      <c r="BO21" s="82">
        <f t="shared" si="46"/>
      </c>
      <c r="BP21" s="81">
        <f t="shared" si="47"/>
      </c>
      <c r="BQ21" s="82">
        <f t="shared" si="48"/>
      </c>
      <c r="BR21" s="81">
        <f t="shared" si="49"/>
      </c>
      <c r="BS21" s="82">
        <f t="shared" si="50"/>
      </c>
      <c r="BT21" s="81">
        <f t="shared" si="51"/>
      </c>
      <c r="BU21" s="82">
        <f t="shared" si="52"/>
      </c>
      <c r="BV21" s="81">
        <f t="shared" si="53"/>
      </c>
      <c r="BW21" s="82">
        <f t="shared" si="54"/>
      </c>
      <c r="BX21" s="81">
        <f t="shared" si="55"/>
      </c>
      <c r="BY21" s="82">
        <f t="shared" si="56"/>
      </c>
      <c r="BZ21" s="82">
        <f t="shared" si="57"/>
      </c>
      <c r="CA21" s="85">
        <f t="shared" si="58"/>
      </c>
      <c r="CB21" s="176" t="s">
        <v>221</v>
      </c>
      <c r="CC21" s="87">
        <f>COUNTIF($K$11:$K$160,CE21)+COUNTIF($N$11:$N$160,CE21)+COUNTIF($Q$11:$Q$160,CE21)</f>
        <v>0</v>
      </c>
      <c r="CD21" s="87">
        <f>COUNTIF($K$11:$K$160,CF21)+COUNTIF($N$11:$N$160,CF21)+COUNTIF($Q$11:$Q$160,CF21)</f>
        <v>0</v>
      </c>
      <c r="CE21" s="87">
        <v>17</v>
      </c>
      <c r="CF21" s="87">
        <v>114</v>
      </c>
      <c r="CG21" s="135"/>
      <c r="CH21" s="135" t="s">
        <v>34</v>
      </c>
      <c r="CI21" s="135">
        <v>20</v>
      </c>
      <c r="CJ21" s="135">
        <f t="shared" si="60"/>
      </c>
      <c r="CK21" s="135">
        <f t="shared" si="61"/>
        <v>0</v>
      </c>
      <c r="CL21" s="135">
        <f t="shared" si="62"/>
        <v>0</v>
      </c>
      <c r="CM21" s="135">
        <f t="shared" si="63"/>
        <v>0</v>
      </c>
      <c r="CN21" s="204">
        <f>TRIM('選手名簿'!G14)</f>
      </c>
      <c r="CO21" s="204">
        <f>TRIM('選手名簿'!H14)</f>
      </c>
      <c r="CQ21" s="179" t="s">
        <v>295</v>
      </c>
    </row>
    <row r="22" spans="1:95" s="74" customFormat="1" ht="14.25">
      <c r="A22" s="74">
        <f t="shared" si="8"/>
      </c>
      <c r="B22" s="74">
        <f t="shared" si="9"/>
      </c>
      <c r="C22" s="19">
        <v>12</v>
      </c>
      <c r="D22" s="198">
        <f>TRIM('選手名簿'!E15)</f>
      </c>
      <c r="E22" s="205">
        <f t="shared" si="10"/>
      </c>
      <c r="F22" s="205">
        <f t="shared" si="11"/>
      </c>
      <c r="G22" s="200">
        <f>TRIM('選手名簿'!J15)</f>
      </c>
      <c r="H22" s="200">
        <f>TRIM('選手名簿'!I15)</f>
      </c>
      <c r="I22" s="76"/>
      <c r="J22" s="125"/>
      <c r="K22" s="77">
        <f t="shared" si="0"/>
      </c>
      <c r="L22" s="78"/>
      <c r="M22" s="125"/>
      <c r="N22" s="77">
        <f t="shared" si="1"/>
      </c>
      <c r="O22" s="78"/>
      <c r="P22" s="79"/>
      <c r="Q22" s="77">
        <f t="shared" si="2"/>
      </c>
      <c r="R22" s="127"/>
      <c r="S22" s="80">
        <f t="shared" si="3"/>
        <v>0</v>
      </c>
      <c r="T22" s="80">
        <f t="shared" si="12"/>
      </c>
      <c r="U22" s="80">
        <f t="shared" si="13"/>
      </c>
      <c r="V22" s="129"/>
      <c r="W22" s="75">
        <f>IF(V22="","",CONCATENATE(V22,DATA!J17))</f>
      </c>
      <c r="X22" s="81">
        <f t="shared" si="14"/>
      </c>
      <c r="Y22" s="81">
        <f t="shared" si="65"/>
      </c>
      <c r="Z22" s="82">
        <f t="shared" si="66"/>
      </c>
      <c r="AA22" s="81">
        <f t="shared" si="67"/>
      </c>
      <c r="AB22" s="82">
        <f t="shared" si="68"/>
      </c>
      <c r="AC22" s="81">
        <f t="shared" si="15"/>
      </c>
      <c r="AD22" s="82">
        <f t="shared" si="16"/>
      </c>
      <c r="AE22" s="81">
        <f t="shared" si="17"/>
      </c>
      <c r="AF22" s="82">
        <f t="shared" si="18"/>
      </c>
      <c r="AG22" s="81">
        <f t="shared" si="19"/>
      </c>
      <c r="AH22" s="82">
        <f t="shared" si="20"/>
      </c>
      <c r="AI22" s="81">
        <f t="shared" si="21"/>
      </c>
      <c r="AJ22" s="82">
        <f t="shared" si="22"/>
      </c>
      <c r="AK22" s="81">
        <f t="shared" si="23"/>
      </c>
      <c r="AL22" s="82">
        <f t="shared" si="24"/>
      </c>
      <c r="AM22" s="81">
        <f t="shared" si="25"/>
      </c>
      <c r="AN22" s="82">
        <f t="shared" si="26"/>
      </c>
      <c r="AO22" s="81">
        <f t="shared" si="4"/>
      </c>
      <c r="AP22" s="82">
        <f t="shared" si="5"/>
      </c>
      <c r="AQ22" s="81">
        <f t="shared" si="27"/>
      </c>
      <c r="AR22" s="82">
        <f t="shared" si="28"/>
      </c>
      <c r="AS22" s="81">
        <f t="shared" si="6"/>
      </c>
      <c r="AT22" s="82">
        <f t="shared" si="7"/>
      </c>
      <c r="AU22" s="81">
        <f t="shared" si="29"/>
      </c>
      <c r="AV22" s="82">
        <f t="shared" si="30"/>
      </c>
      <c r="AW22" s="82">
        <f t="shared" si="64"/>
      </c>
      <c r="AX22" s="83">
        <f t="shared" si="31"/>
      </c>
      <c r="AY22" s="131"/>
      <c r="AZ22" s="84">
        <f>IF(AY22="","",CONCATENATE(AY22,DATA!J17))</f>
      </c>
      <c r="BA22" s="81">
        <f t="shared" si="32"/>
      </c>
      <c r="BB22" s="81">
        <f t="shared" si="33"/>
      </c>
      <c r="BC22" s="82">
        <f t="shared" si="34"/>
      </c>
      <c r="BD22" s="81">
        <f t="shared" si="35"/>
      </c>
      <c r="BE22" s="82">
        <f t="shared" si="36"/>
      </c>
      <c r="BF22" s="81">
        <f t="shared" si="37"/>
      </c>
      <c r="BG22" s="82">
        <f t="shared" si="38"/>
      </c>
      <c r="BH22" s="81">
        <f t="shared" si="39"/>
      </c>
      <c r="BI22" s="82">
        <f t="shared" si="40"/>
      </c>
      <c r="BJ22" s="81">
        <f t="shared" si="41"/>
      </c>
      <c r="BK22" s="82">
        <f t="shared" si="42"/>
      </c>
      <c r="BL22" s="81">
        <f t="shared" si="43"/>
      </c>
      <c r="BM22" s="82">
        <f t="shared" si="44"/>
      </c>
      <c r="BN22" s="81">
        <f t="shared" si="45"/>
      </c>
      <c r="BO22" s="82">
        <f t="shared" si="46"/>
      </c>
      <c r="BP22" s="81">
        <f t="shared" si="47"/>
      </c>
      <c r="BQ22" s="82">
        <f t="shared" si="48"/>
      </c>
      <c r="BR22" s="81">
        <f t="shared" si="49"/>
      </c>
      <c r="BS22" s="82">
        <f t="shared" si="50"/>
      </c>
      <c r="BT22" s="81">
        <f t="shared" si="51"/>
      </c>
      <c r="BU22" s="82">
        <f t="shared" si="52"/>
      </c>
      <c r="BV22" s="81">
        <f t="shared" si="53"/>
      </c>
      <c r="BW22" s="82">
        <f t="shared" si="54"/>
      </c>
      <c r="BX22" s="81">
        <f t="shared" si="55"/>
      </c>
      <c r="BY22" s="82">
        <f t="shared" si="56"/>
      </c>
      <c r="BZ22" s="82">
        <f t="shared" si="57"/>
      </c>
      <c r="CA22" s="85">
        <f t="shared" si="58"/>
      </c>
      <c r="CB22" s="176" t="s">
        <v>222</v>
      </c>
      <c r="CC22" s="87">
        <f>COUNTIF($K$11:$K$160,CE22)+COUNTIF($N$11:$N$160,CE22)+COUNTIF($Q$11:$Q$160,CE22)</f>
        <v>0</v>
      </c>
      <c r="CD22" s="87">
        <f>COUNTIF($K$11:$K$160,CF22)+COUNTIF($N$11:$N$160,CF22)+COUNTIF($Q$11:$Q$160,CF22)</f>
        <v>0</v>
      </c>
      <c r="CE22" s="87">
        <v>18</v>
      </c>
      <c r="CF22" s="87">
        <v>115</v>
      </c>
      <c r="CG22" s="135"/>
      <c r="CH22" s="135" t="s">
        <v>35</v>
      </c>
      <c r="CI22" s="135">
        <v>21</v>
      </c>
      <c r="CJ22" s="135">
        <f t="shared" si="60"/>
      </c>
      <c r="CK22" s="135">
        <f t="shared" si="61"/>
        <v>0</v>
      </c>
      <c r="CL22" s="135">
        <f t="shared" si="62"/>
        <v>0</v>
      </c>
      <c r="CM22" s="135">
        <f t="shared" si="63"/>
        <v>0</v>
      </c>
      <c r="CN22" s="204">
        <f>TRIM('選手名簿'!G15)</f>
      </c>
      <c r="CO22" s="204">
        <f>TRIM('選手名簿'!H15)</f>
      </c>
      <c r="CQ22" s="179" t="s">
        <v>227</v>
      </c>
    </row>
    <row r="23" spans="1:95" s="74" customFormat="1" ht="14.25">
      <c r="A23" s="74">
        <f t="shared" si="8"/>
      </c>
      <c r="B23" s="74">
        <f t="shared" si="9"/>
      </c>
      <c r="C23" s="19">
        <v>13</v>
      </c>
      <c r="D23" s="198">
        <f>TRIM('選手名簿'!E16)</f>
      </c>
      <c r="E23" s="205">
        <f t="shared" si="10"/>
      </c>
      <c r="F23" s="205">
        <f t="shared" si="11"/>
      </c>
      <c r="G23" s="200">
        <f>TRIM('選手名簿'!J16)</f>
      </c>
      <c r="H23" s="200">
        <f>TRIM('選手名簿'!I16)</f>
      </c>
      <c r="I23" s="76"/>
      <c r="J23" s="125"/>
      <c r="K23" s="77">
        <f t="shared" si="0"/>
      </c>
      <c r="L23" s="78"/>
      <c r="M23" s="125"/>
      <c r="N23" s="77">
        <f t="shared" si="1"/>
      </c>
      <c r="O23" s="78"/>
      <c r="P23" s="79"/>
      <c r="Q23" s="77">
        <f t="shared" si="2"/>
      </c>
      <c r="R23" s="127"/>
      <c r="S23" s="80">
        <f t="shared" si="3"/>
        <v>0</v>
      </c>
      <c r="T23" s="80">
        <f t="shared" si="12"/>
      </c>
      <c r="U23" s="80">
        <f t="shared" si="13"/>
      </c>
      <c r="V23" s="129"/>
      <c r="W23" s="75">
        <f>IF(V23="","",CONCATENATE(V23,DATA!J18))</f>
      </c>
      <c r="X23" s="81">
        <f t="shared" si="14"/>
      </c>
      <c r="Y23" s="81">
        <f t="shared" si="65"/>
      </c>
      <c r="Z23" s="82">
        <f t="shared" si="66"/>
      </c>
      <c r="AA23" s="81">
        <f t="shared" si="67"/>
      </c>
      <c r="AB23" s="82">
        <f t="shared" si="68"/>
      </c>
      <c r="AC23" s="81">
        <f t="shared" si="15"/>
      </c>
      <c r="AD23" s="82">
        <f t="shared" si="16"/>
      </c>
      <c r="AE23" s="81">
        <f t="shared" si="17"/>
      </c>
      <c r="AF23" s="82">
        <f t="shared" si="18"/>
      </c>
      <c r="AG23" s="81">
        <f t="shared" si="19"/>
      </c>
      <c r="AH23" s="82">
        <f t="shared" si="20"/>
      </c>
      <c r="AI23" s="81">
        <f t="shared" si="21"/>
      </c>
      <c r="AJ23" s="82">
        <f t="shared" si="22"/>
      </c>
      <c r="AK23" s="81">
        <f t="shared" si="23"/>
      </c>
      <c r="AL23" s="82">
        <f t="shared" si="24"/>
      </c>
      <c r="AM23" s="81">
        <f t="shared" si="25"/>
      </c>
      <c r="AN23" s="82">
        <f t="shared" si="26"/>
      </c>
      <c r="AO23" s="81">
        <f t="shared" si="4"/>
      </c>
      <c r="AP23" s="82">
        <f t="shared" si="5"/>
      </c>
      <c r="AQ23" s="81">
        <f t="shared" si="27"/>
      </c>
      <c r="AR23" s="82">
        <f t="shared" si="28"/>
      </c>
      <c r="AS23" s="81">
        <f t="shared" si="6"/>
      </c>
      <c r="AT23" s="82">
        <f t="shared" si="7"/>
      </c>
      <c r="AU23" s="81">
        <f t="shared" si="29"/>
      </c>
      <c r="AV23" s="82">
        <f t="shared" si="30"/>
      </c>
      <c r="AW23" s="82">
        <f t="shared" si="64"/>
      </c>
      <c r="AX23" s="83">
        <f t="shared" si="31"/>
      </c>
      <c r="AY23" s="131"/>
      <c r="AZ23" s="84">
        <f>IF(AY23="","",CONCATENATE(AY23,DATA!J18))</f>
      </c>
      <c r="BA23" s="81">
        <f t="shared" si="32"/>
      </c>
      <c r="BB23" s="81">
        <f t="shared" si="33"/>
      </c>
      <c r="BC23" s="82">
        <f t="shared" si="34"/>
      </c>
      <c r="BD23" s="81">
        <f t="shared" si="35"/>
      </c>
      <c r="BE23" s="82">
        <f t="shared" si="36"/>
      </c>
      <c r="BF23" s="81">
        <f t="shared" si="37"/>
      </c>
      <c r="BG23" s="82">
        <f t="shared" si="38"/>
      </c>
      <c r="BH23" s="81">
        <f t="shared" si="39"/>
      </c>
      <c r="BI23" s="82">
        <f t="shared" si="40"/>
      </c>
      <c r="BJ23" s="81">
        <f t="shared" si="41"/>
      </c>
      <c r="BK23" s="82">
        <f t="shared" si="42"/>
      </c>
      <c r="BL23" s="81">
        <f t="shared" si="43"/>
      </c>
      <c r="BM23" s="82">
        <f t="shared" si="44"/>
      </c>
      <c r="BN23" s="81">
        <f t="shared" si="45"/>
      </c>
      <c r="BO23" s="82">
        <f t="shared" si="46"/>
      </c>
      <c r="BP23" s="81">
        <f t="shared" si="47"/>
      </c>
      <c r="BQ23" s="82">
        <f t="shared" si="48"/>
      </c>
      <c r="BR23" s="81">
        <f t="shared" si="49"/>
      </c>
      <c r="BS23" s="82">
        <f t="shared" si="50"/>
      </c>
      <c r="BT23" s="81">
        <f t="shared" si="51"/>
      </c>
      <c r="BU23" s="82">
        <f t="shared" si="52"/>
      </c>
      <c r="BV23" s="81">
        <f t="shared" si="53"/>
      </c>
      <c r="BW23" s="82">
        <f t="shared" si="54"/>
      </c>
      <c r="BX23" s="81">
        <f t="shared" si="55"/>
      </c>
      <c r="BY23" s="82">
        <f t="shared" si="56"/>
      </c>
      <c r="BZ23" s="82">
        <f t="shared" si="57"/>
      </c>
      <c r="CA23" s="85">
        <f t="shared" si="58"/>
      </c>
      <c r="CB23" s="86" t="s">
        <v>223</v>
      </c>
      <c r="CC23" s="88"/>
      <c r="CD23" s="87">
        <f>COUNTIF($K$11:$K$160,CF23)+COUNTIF($N$11:$N$160,CF23)+COUNTIF($Q$11:$Q$160,CF23)</f>
        <v>0</v>
      </c>
      <c r="CE23" s="88" t="s">
        <v>39</v>
      </c>
      <c r="CF23" s="87">
        <v>116</v>
      </c>
      <c r="CG23" s="136"/>
      <c r="CH23" s="135" t="s">
        <v>49</v>
      </c>
      <c r="CI23" s="135">
        <v>22</v>
      </c>
      <c r="CJ23" s="135">
        <f t="shared" si="60"/>
      </c>
      <c r="CK23" s="135">
        <f t="shared" si="61"/>
        <v>0</v>
      </c>
      <c r="CL23" s="135">
        <f t="shared" si="62"/>
        <v>0</v>
      </c>
      <c r="CM23" s="135">
        <f t="shared" si="63"/>
        <v>0</v>
      </c>
      <c r="CN23" s="204">
        <f>TRIM('選手名簿'!G16)</f>
      </c>
      <c r="CO23" s="204">
        <f>TRIM('選手名簿'!H16)</f>
      </c>
      <c r="CQ23" s="179" t="s">
        <v>296</v>
      </c>
    </row>
    <row r="24" spans="1:95" s="74" customFormat="1" ht="14.25">
      <c r="A24" s="74">
        <f t="shared" si="8"/>
      </c>
      <c r="B24" s="74">
        <f t="shared" si="9"/>
      </c>
      <c r="C24" s="19">
        <v>14</v>
      </c>
      <c r="D24" s="198">
        <f>TRIM('選手名簿'!E17)</f>
      </c>
      <c r="E24" s="205">
        <f t="shared" si="10"/>
      </c>
      <c r="F24" s="205">
        <f t="shared" si="11"/>
      </c>
      <c r="G24" s="200">
        <f>TRIM('選手名簿'!J17)</f>
      </c>
      <c r="H24" s="200">
        <f>TRIM('選手名簿'!I17)</f>
      </c>
      <c r="I24" s="76"/>
      <c r="J24" s="125"/>
      <c r="K24" s="77">
        <f t="shared" si="0"/>
      </c>
      <c r="L24" s="78"/>
      <c r="M24" s="125"/>
      <c r="N24" s="77">
        <f t="shared" si="1"/>
      </c>
      <c r="O24" s="78"/>
      <c r="P24" s="79"/>
      <c r="Q24" s="77">
        <f t="shared" si="2"/>
      </c>
      <c r="R24" s="127"/>
      <c r="S24" s="80">
        <f t="shared" si="3"/>
        <v>0</v>
      </c>
      <c r="T24" s="80">
        <f t="shared" si="12"/>
      </c>
      <c r="U24" s="80">
        <f t="shared" si="13"/>
      </c>
      <c r="V24" s="129"/>
      <c r="W24" s="75">
        <f>IF(V24="","",CONCATENATE(V24,DATA!J19))</f>
      </c>
      <c r="X24" s="81">
        <f t="shared" si="14"/>
      </c>
      <c r="Y24" s="81">
        <f t="shared" si="65"/>
      </c>
      <c r="Z24" s="82">
        <f t="shared" si="66"/>
      </c>
      <c r="AA24" s="81">
        <f t="shared" si="67"/>
      </c>
      <c r="AB24" s="82">
        <f t="shared" si="68"/>
      </c>
      <c r="AC24" s="81">
        <f t="shared" si="15"/>
      </c>
      <c r="AD24" s="82">
        <f t="shared" si="16"/>
      </c>
      <c r="AE24" s="81">
        <f t="shared" si="17"/>
      </c>
      <c r="AF24" s="82">
        <f t="shared" si="18"/>
      </c>
      <c r="AG24" s="81">
        <f t="shared" si="19"/>
      </c>
      <c r="AH24" s="82">
        <f t="shared" si="20"/>
      </c>
      <c r="AI24" s="81">
        <f t="shared" si="21"/>
      </c>
      <c r="AJ24" s="82">
        <f t="shared" si="22"/>
      </c>
      <c r="AK24" s="81">
        <f t="shared" si="23"/>
      </c>
      <c r="AL24" s="82">
        <f t="shared" si="24"/>
      </c>
      <c r="AM24" s="81">
        <f t="shared" si="25"/>
      </c>
      <c r="AN24" s="82">
        <f t="shared" si="26"/>
      </c>
      <c r="AO24" s="81">
        <f t="shared" si="4"/>
      </c>
      <c r="AP24" s="82">
        <f t="shared" si="5"/>
      </c>
      <c r="AQ24" s="81">
        <f t="shared" si="27"/>
      </c>
      <c r="AR24" s="82">
        <f t="shared" si="28"/>
      </c>
      <c r="AS24" s="81">
        <f t="shared" si="6"/>
      </c>
      <c r="AT24" s="82">
        <f t="shared" si="7"/>
      </c>
      <c r="AU24" s="81">
        <f t="shared" si="29"/>
      </c>
      <c r="AV24" s="82">
        <f t="shared" si="30"/>
      </c>
      <c r="AW24" s="82">
        <f t="shared" si="64"/>
      </c>
      <c r="AX24" s="83">
        <f t="shared" si="31"/>
      </c>
      <c r="AY24" s="131"/>
      <c r="AZ24" s="84">
        <f>IF(AY24="","",CONCATENATE(AY24,DATA!J19))</f>
      </c>
      <c r="BA24" s="81">
        <f t="shared" si="32"/>
      </c>
      <c r="BB24" s="81">
        <f t="shared" si="33"/>
      </c>
      <c r="BC24" s="82">
        <f t="shared" si="34"/>
      </c>
      <c r="BD24" s="81">
        <f t="shared" si="35"/>
      </c>
      <c r="BE24" s="82">
        <f t="shared" si="36"/>
      </c>
      <c r="BF24" s="81">
        <f t="shared" si="37"/>
      </c>
      <c r="BG24" s="82">
        <f t="shared" si="38"/>
      </c>
      <c r="BH24" s="81">
        <f t="shared" si="39"/>
      </c>
      <c r="BI24" s="82">
        <f t="shared" si="40"/>
      </c>
      <c r="BJ24" s="81">
        <f t="shared" si="41"/>
      </c>
      <c r="BK24" s="82">
        <f t="shared" si="42"/>
      </c>
      <c r="BL24" s="81">
        <f t="shared" si="43"/>
      </c>
      <c r="BM24" s="82">
        <f t="shared" si="44"/>
      </c>
      <c r="BN24" s="81">
        <f t="shared" si="45"/>
      </c>
      <c r="BO24" s="82">
        <f t="shared" si="46"/>
      </c>
      <c r="BP24" s="81">
        <f t="shared" si="47"/>
      </c>
      <c r="BQ24" s="82">
        <f t="shared" si="48"/>
      </c>
      <c r="BR24" s="81">
        <f t="shared" si="49"/>
      </c>
      <c r="BS24" s="82">
        <f t="shared" si="50"/>
      </c>
      <c r="BT24" s="81">
        <f t="shared" si="51"/>
      </c>
      <c r="BU24" s="82">
        <f t="shared" si="52"/>
      </c>
      <c r="BV24" s="81">
        <f t="shared" si="53"/>
      </c>
      <c r="BW24" s="82">
        <f t="shared" si="54"/>
      </c>
      <c r="BX24" s="81">
        <f t="shared" si="55"/>
      </c>
      <c r="BY24" s="82">
        <f t="shared" si="56"/>
      </c>
      <c r="BZ24" s="82">
        <f t="shared" si="57"/>
      </c>
      <c r="CA24" s="85">
        <f t="shared" si="58"/>
      </c>
      <c r="CB24" s="86" t="s">
        <v>224</v>
      </c>
      <c r="CC24" s="87">
        <f>COUNTIF($K$11:$K$160,CE24)+COUNTIF($N$11:$N$160,CE24)+COUNTIF($Q$11:$Q$160,CE24)</f>
        <v>0</v>
      </c>
      <c r="CD24" s="88"/>
      <c r="CE24" s="87">
        <v>20</v>
      </c>
      <c r="CF24" s="88" t="s">
        <v>39</v>
      </c>
      <c r="CG24" s="136"/>
      <c r="CH24" s="135" t="s">
        <v>50</v>
      </c>
      <c r="CI24" s="135">
        <v>23</v>
      </c>
      <c r="CJ24" s="135">
        <f t="shared" si="60"/>
      </c>
      <c r="CK24" s="135">
        <f t="shared" si="61"/>
        <v>0</v>
      </c>
      <c r="CL24" s="135">
        <f t="shared" si="62"/>
        <v>0</v>
      </c>
      <c r="CM24" s="135">
        <f t="shared" si="63"/>
        <v>0</v>
      </c>
      <c r="CN24" s="204">
        <f>TRIM('選手名簿'!G17)</f>
      </c>
      <c r="CO24" s="204">
        <f>TRIM('選手名簿'!H17)</f>
      </c>
      <c r="CQ24" s="179" t="s">
        <v>228</v>
      </c>
    </row>
    <row r="25" spans="1:95" s="74" customFormat="1" ht="14.25">
      <c r="A25" s="74">
        <f t="shared" si="8"/>
      </c>
      <c r="B25" s="74">
        <f t="shared" si="9"/>
      </c>
      <c r="C25" s="19">
        <v>15</v>
      </c>
      <c r="D25" s="198">
        <f>TRIM('選手名簿'!E18)</f>
      </c>
      <c r="E25" s="205">
        <f t="shared" si="10"/>
      </c>
      <c r="F25" s="205">
        <f t="shared" si="11"/>
      </c>
      <c r="G25" s="200">
        <f>TRIM('選手名簿'!J18)</f>
      </c>
      <c r="H25" s="200">
        <f>TRIM('選手名簿'!I18)</f>
      </c>
      <c r="I25" s="76"/>
      <c r="J25" s="125"/>
      <c r="K25" s="77">
        <f t="shared" si="0"/>
      </c>
      <c r="L25" s="78"/>
      <c r="M25" s="125"/>
      <c r="N25" s="77">
        <f t="shared" si="1"/>
      </c>
      <c r="O25" s="78"/>
      <c r="P25" s="79"/>
      <c r="Q25" s="77">
        <f t="shared" si="2"/>
      </c>
      <c r="R25" s="127"/>
      <c r="S25" s="80">
        <f t="shared" si="3"/>
        <v>0</v>
      </c>
      <c r="T25" s="80">
        <f t="shared" si="12"/>
      </c>
      <c r="U25" s="80">
        <f t="shared" si="13"/>
      </c>
      <c r="V25" s="129"/>
      <c r="W25" s="75">
        <f>IF(V25="","",CONCATENATE(V25,DATA!J20))</f>
      </c>
      <c r="X25" s="81">
        <f t="shared" si="14"/>
      </c>
      <c r="Y25" s="81">
        <f t="shared" si="65"/>
      </c>
      <c r="Z25" s="82">
        <f t="shared" si="66"/>
      </c>
      <c r="AA25" s="81">
        <f t="shared" si="67"/>
      </c>
      <c r="AB25" s="82">
        <f t="shared" si="68"/>
      </c>
      <c r="AC25" s="81">
        <f t="shared" si="15"/>
      </c>
      <c r="AD25" s="82">
        <f t="shared" si="16"/>
      </c>
      <c r="AE25" s="81">
        <f t="shared" si="17"/>
      </c>
      <c r="AF25" s="82">
        <f t="shared" si="18"/>
      </c>
      <c r="AG25" s="81">
        <f t="shared" si="19"/>
      </c>
      <c r="AH25" s="82">
        <f t="shared" si="20"/>
      </c>
      <c r="AI25" s="81">
        <f t="shared" si="21"/>
      </c>
      <c r="AJ25" s="82">
        <f t="shared" si="22"/>
      </c>
      <c r="AK25" s="81">
        <f t="shared" si="23"/>
      </c>
      <c r="AL25" s="82">
        <f t="shared" si="24"/>
      </c>
      <c r="AM25" s="81">
        <f t="shared" si="25"/>
      </c>
      <c r="AN25" s="82">
        <f t="shared" si="26"/>
      </c>
      <c r="AO25" s="81">
        <f t="shared" si="4"/>
      </c>
      <c r="AP25" s="82">
        <f t="shared" si="5"/>
      </c>
      <c r="AQ25" s="81">
        <f t="shared" si="27"/>
      </c>
      <c r="AR25" s="82">
        <f t="shared" si="28"/>
      </c>
      <c r="AS25" s="81">
        <f t="shared" si="6"/>
      </c>
      <c r="AT25" s="82">
        <f t="shared" si="7"/>
      </c>
      <c r="AU25" s="81">
        <f t="shared" si="29"/>
      </c>
      <c r="AV25" s="82">
        <f t="shared" si="30"/>
      </c>
      <c r="AW25" s="82">
        <f t="shared" si="64"/>
      </c>
      <c r="AX25" s="83">
        <f t="shared" si="31"/>
      </c>
      <c r="AY25" s="131"/>
      <c r="AZ25" s="84">
        <f>IF(AY25="","",CONCATENATE(AY25,DATA!J20))</f>
      </c>
      <c r="BA25" s="81">
        <f t="shared" si="32"/>
      </c>
      <c r="BB25" s="81">
        <f t="shared" si="33"/>
      </c>
      <c r="BC25" s="82">
        <f t="shared" si="34"/>
      </c>
      <c r="BD25" s="81">
        <f t="shared" si="35"/>
      </c>
      <c r="BE25" s="82">
        <f t="shared" si="36"/>
      </c>
      <c r="BF25" s="81">
        <f t="shared" si="37"/>
      </c>
      <c r="BG25" s="82">
        <f t="shared" si="38"/>
      </c>
      <c r="BH25" s="81">
        <f t="shared" si="39"/>
      </c>
      <c r="BI25" s="82">
        <f t="shared" si="40"/>
      </c>
      <c r="BJ25" s="81">
        <f t="shared" si="41"/>
      </c>
      <c r="BK25" s="82">
        <f t="shared" si="42"/>
      </c>
      <c r="BL25" s="81">
        <f t="shared" si="43"/>
      </c>
      <c r="BM25" s="82">
        <f t="shared" si="44"/>
      </c>
      <c r="BN25" s="81">
        <f t="shared" si="45"/>
      </c>
      <c r="BO25" s="82">
        <f t="shared" si="46"/>
      </c>
      <c r="BP25" s="81">
        <f t="shared" si="47"/>
      </c>
      <c r="BQ25" s="82">
        <f t="shared" si="48"/>
      </c>
      <c r="BR25" s="81">
        <f t="shared" si="49"/>
      </c>
      <c r="BS25" s="82">
        <f t="shared" si="50"/>
      </c>
      <c r="BT25" s="81">
        <f t="shared" si="51"/>
      </c>
      <c r="BU25" s="82">
        <f t="shared" si="52"/>
      </c>
      <c r="BV25" s="81">
        <f t="shared" si="53"/>
      </c>
      <c r="BW25" s="82">
        <f t="shared" si="54"/>
      </c>
      <c r="BX25" s="81">
        <f t="shared" si="55"/>
      </c>
      <c r="BY25" s="82">
        <f t="shared" si="56"/>
      </c>
      <c r="BZ25" s="82">
        <f t="shared" si="57"/>
      </c>
      <c r="CA25" s="85">
        <f t="shared" si="58"/>
      </c>
      <c r="CB25" s="221"/>
      <c r="CC25" s="219"/>
      <c r="CD25" s="219"/>
      <c r="CE25" s="219"/>
      <c r="CF25" s="219"/>
      <c r="CG25" s="136"/>
      <c r="CH25" s="135" t="s">
        <v>51</v>
      </c>
      <c r="CI25" s="135">
        <v>24</v>
      </c>
      <c r="CJ25" s="135">
        <f t="shared" si="60"/>
      </c>
      <c r="CK25" s="135">
        <f t="shared" si="61"/>
        <v>0</v>
      </c>
      <c r="CL25" s="135">
        <f t="shared" si="62"/>
        <v>0</v>
      </c>
      <c r="CM25" s="135">
        <f t="shared" si="63"/>
        <v>0</v>
      </c>
      <c r="CN25" s="204">
        <f>TRIM('選手名簿'!G18)</f>
      </c>
      <c r="CO25" s="204">
        <f>TRIM('選手名簿'!H18)</f>
      </c>
      <c r="CQ25" s="179" t="s">
        <v>297</v>
      </c>
    </row>
    <row r="26" spans="1:95" s="74" customFormat="1" ht="14.25">
      <c r="A26" s="74">
        <f t="shared" si="8"/>
      </c>
      <c r="B26" s="74">
        <f t="shared" si="9"/>
      </c>
      <c r="C26" s="19">
        <v>16</v>
      </c>
      <c r="D26" s="198">
        <f>TRIM('選手名簿'!E19)</f>
      </c>
      <c r="E26" s="205">
        <f t="shared" si="10"/>
      </c>
      <c r="F26" s="205">
        <f t="shared" si="11"/>
      </c>
      <c r="G26" s="200">
        <f>TRIM('選手名簿'!J19)</f>
      </c>
      <c r="H26" s="200">
        <f>TRIM('選手名簿'!I19)</f>
      </c>
      <c r="I26" s="76"/>
      <c r="J26" s="125"/>
      <c r="K26" s="77">
        <f t="shared" si="0"/>
      </c>
      <c r="L26" s="78"/>
      <c r="M26" s="125"/>
      <c r="N26" s="77">
        <f t="shared" si="1"/>
      </c>
      <c r="O26" s="78"/>
      <c r="P26" s="79"/>
      <c r="Q26" s="77">
        <f t="shared" si="2"/>
      </c>
      <c r="R26" s="127"/>
      <c r="S26" s="80">
        <f t="shared" si="3"/>
        <v>0</v>
      </c>
      <c r="T26" s="80">
        <f t="shared" si="12"/>
      </c>
      <c r="U26" s="80">
        <f t="shared" si="13"/>
      </c>
      <c r="V26" s="129"/>
      <c r="W26" s="75">
        <f>IF(V26="","",CONCATENATE(V26,DATA!J21))</f>
      </c>
      <c r="X26" s="81">
        <f t="shared" si="14"/>
      </c>
      <c r="Y26" s="81">
        <f t="shared" si="65"/>
      </c>
      <c r="Z26" s="82">
        <f t="shared" si="66"/>
      </c>
      <c r="AA26" s="81">
        <f t="shared" si="67"/>
      </c>
      <c r="AB26" s="82">
        <f t="shared" si="68"/>
      </c>
      <c r="AC26" s="81">
        <f t="shared" si="15"/>
      </c>
      <c r="AD26" s="82">
        <f t="shared" si="16"/>
      </c>
      <c r="AE26" s="81">
        <f t="shared" si="17"/>
      </c>
      <c r="AF26" s="82">
        <f t="shared" si="18"/>
      </c>
      <c r="AG26" s="81">
        <f t="shared" si="19"/>
      </c>
      <c r="AH26" s="82">
        <f t="shared" si="20"/>
      </c>
      <c r="AI26" s="81">
        <f t="shared" si="21"/>
      </c>
      <c r="AJ26" s="82">
        <f t="shared" si="22"/>
      </c>
      <c r="AK26" s="81">
        <f t="shared" si="23"/>
      </c>
      <c r="AL26" s="82">
        <f t="shared" si="24"/>
      </c>
      <c r="AM26" s="81">
        <f t="shared" si="25"/>
      </c>
      <c r="AN26" s="82">
        <f t="shared" si="26"/>
      </c>
      <c r="AO26" s="81">
        <f t="shared" si="4"/>
      </c>
      <c r="AP26" s="82">
        <f t="shared" si="5"/>
      </c>
      <c r="AQ26" s="81">
        <f t="shared" si="27"/>
      </c>
      <c r="AR26" s="82">
        <f t="shared" si="28"/>
      </c>
      <c r="AS26" s="81">
        <f t="shared" si="6"/>
      </c>
      <c r="AT26" s="82">
        <f t="shared" si="7"/>
      </c>
      <c r="AU26" s="81">
        <f t="shared" si="29"/>
      </c>
      <c r="AV26" s="82">
        <f t="shared" si="30"/>
      </c>
      <c r="AW26" s="82">
        <f t="shared" si="64"/>
      </c>
      <c r="AX26" s="83">
        <f t="shared" si="31"/>
      </c>
      <c r="AY26" s="131"/>
      <c r="AZ26" s="84">
        <f>IF(AY26="","",CONCATENATE(AY26,DATA!J21))</f>
      </c>
      <c r="BA26" s="81">
        <f t="shared" si="32"/>
      </c>
      <c r="BB26" s="81">
        <f t="shared" si="33"/>
      </c>
      <c r="BC26" s="82">
        <f t="shared" si="34"/>
      </c>
      <c r="BD26" s="81">
        <f t="shared" si="35"/>
      </c>
      <c r="BE26" s="82">
        <f t="shared" si="36"/>
      </c>
      <c r="BF26" s="81">
        <f t="shared" si="37"/>
      </c>
      <c r="BG26" s="82">
        <f t="shared" si="38"/>
      </c>
      <c r="BH26" s="81">
        <f t="shared" si="39"/>
      </c>
      <c r="BI26" s="82">
        <f t="shared" si="40"/>
      </c>
      <c r="BJ26" s="81">
        <f t="shared" si="41"/>
      </c>
      <c r="BK26" s="82">
        <f t="shared" si="42"/>
      </c>
      <c r="BL26" s="81">
        <f t="shared" si="43"/>
      </c>
      <c r="BM26" s="82">
        <f t="shared" si="44"/>
      </c>
      <c r="BN26" s="81">
        <f t="shared" si="45"/>
      </c>
      <c r="BO26" s="82">
        <f t="shared" si="46"/>
      </c>
      <c r="BP26" s="81">
        <f t="shared" si="47"/>
      </c>
      <c r="BQ26" s="82">
        <f t="shared" si="48"/>
      </c>
      <c r="BR26" s="81">
        <f t="shared" si="49"/>
      </c>
      <c r="BS26" s="82">
        <f t="shared" si="50"/>
      </c>
      <c r="BT26" s="81">
        <f t="shared" si="51"/>
      </c>
      <c r="BU26" s="82">
        <f t="shared" si="52"/>
      </c>
      <c r="BV26" s="81">
        <f t="shared" si="53"/>
      </c>
      <c r="BW26" s="82">
        <f t="shared" si="54"/>
      </c>
      <c r="BX26" s="81">
        <f t="shared" si="55"/>
      </c>
      <c r="BY26" s="82">
        <f t="shared" si="56"/>
      </c>
      <c r="BZ26" s="82">
        <f t="shared" si="57"/>
      </c>
      <c r="CA26" s="85">
        <f t="shared" si="58"/>
      </c>
      <c r="CB26" s="222"/>
      <c r="CC26" s="220"/>
      <c r="CD26" s="220"/>
      <c r="CE26" s="220"/>
      <c r="CF26" s="220"/>
      <c r="CG26" s="136"/>
      <c r="CH26" s="136" t="s">
        <v>52</v>
      </c>
      <c r="CI26" s="135">
        <v>25</v>
      </c>
      <c r="CJ26" s="135">
        <f t="shared" si="60"/>
      </c>
      <c r="CK26" s="135">
        <f t="shared" si="61"/>
        <v>0</v>
      </c>
      <c r="CL26" s="135">
        <f t="shared" si="62"/>
        <v>0</v>
      </c>
      <c r="CM26" s="135">
        <f t="shared" si="63"/>
        <v>0</v>
      </c>
      <c r="CN26" s="204">
        <f>TRIM('選手名簿'!G19)</f>
      </c>
      <c r="CO26" s="204">
        <f>TRIM('選手名簿'!H19)</f>
      </c>
      <c r="CQ26" s="179" t="s">
        <v>298</v>
      </c>
    </row>
    <row r="27" spans="1:95" s="74" customFormat="1" ht="14.25">
      <c r="A27" s="74">
        <f t="shared" si="8"/>
      </c>
      <c r="B27" s="74">
        <f t="shared" si="9"/>
      </c>
      <c r="C27" s="19">
        <v>17</v>
      </c>
      <c r="D27" s="198">
        <f>TRIM('選手名簿'!E20)</f>
      </c>
      <c r="E27" s="205">
        <f t="shared" si="10"/>
      </c>
      <c r="F27" s="205">
        <f t="shared" si="11"/>
      </c>
      <c r="G27" s="200">
        <f>TRIM('選手名簿'!J20)</f>
      </c>
      <c r="H27" s="200">
        <f>TRIM('選手名簿'!I20)</f>
      </c>
      <c r="I27" s="76"/>
      <c r="J27" s="125"/>
      <c r="K27" s="77">
        <f t="shared" si="0"/>
      </c>
      <c r="L27" s="78"/>
      <c r="M27" s="125"/>
      <c r="N27" s="77">
        <f t="shared" si="1"/>
      </c>
      <c r="O27" s="78"/>
      <c r="P27" s="79"/>
      <c r="Q27" s="77">
        <f t="shared" si="2"/>
      </c>
      <c r="R27" s="127"/>
      <c r="S27" s="80">
        <f t="shared" si="3"/>
        <v>0</v>
      </c>
      <c r="T27" s="80">
        <f t="shared" si="12"/>
      </c>
      <c r="U27" s="80">
        <f t="shared" si="13"/>
      </c>
      <c r="V27" s="129"/>
      <c r="W27" s="75">
        <f>IF(V27="","",CONCATENATE(V27,DATA!J22))</f>
      </c>
      <c r="X27" s="81">
        <f t="shared" si="14"/>
      </c>
      <c r="Y27" s="81">
        <f t="shared" si="65"/>
      </c>
      <c r="Z27" s="82">
        <f t="shared" si="66"/>
      </c>
      <c r="AA27" s="81">
        <f t="shared" si="67"/>
      </c>
      <c r="AB27" s="82">
        <f t="shared" si="68"/>
      </c>
      <c r="AC27" s="81">
        <f t="shared" si="15"/>
      </c>
      <c r="AD27" s="82">
        <f t="shared" si="16"/>
      </c>
      <c r="AE27" s="81">
        <f t="shared" si="17"/>
      </c>
      <c r="AF27" s="82">
        <f t="shared" si="18"/>
      </c>
      <c r="AG27" s="81">
        <f t="shared" si="19"/>
      </c>
      <c r="AH27" s="82">
        <f t="shared" si="20"/>
      </c>
      <c r="AI27" s="81">
        <f t="shared" si="21"/>
      </c>
      <c r="AJ27" s="82">
        <f t="shared" si="22"/>
      </c>
      <c r="AK27" s="81">
        <f t="shared" si="23"/>
      </c>
      <c r="AL27" s="82">
        <f t="shared" si="24"/>
      </c>
      <c r="AM27" s="81">
        <f t="shared" si="25"/>
      </c>
      <c r="AN27" s="82">
        <f t="shared" si="26"/>
      </c>
      <c r="AO27" s="81">
        <f t="shared" si="4"/>
      </c>
      <c r="AP27" s="82">
        <f t="shared" si="5"/>
      </c>
      <c r="AQ27" s="81">
        <f t="shared" si="27"/>
      </c>
      <c r="AR27" s="82">
        <f t="shared" si="28"/>
      </c>
      <c r="AS27" s="81">
        <f t="shared" si="6"/>
      </c>
      <c r="AT27" s="82">
        <f t="shared" si="7"/>
      </c>
      <c r="AU27" s="81">
        <f t="shared" si="29"/>
      </c>
      <c r="AV27" s="82">
        <f t="shared" si="30"/>
      </c>
      <c r="AW27" s="82">
        <f t="shared" si="64"/>
      </c>
      <c r="AX27" s="83">
        <f t="shared" si="31"/>
      </c>
      <c r="AY27" s="131"/>
      <c r="AZ27" s="84">
        <f>IF(AY27="","",CONCATENATE(AY27,DATA!J22))</f>
      </c>
      <c r="BA27" s="81">
        <f t="shared" si="32"/>
      </c>
      <c r="BB27" s="81">
        <f t="shared" si="33"/>
      </c>
      <c r="BC27" s="82">
        <f t="shared" si="34"/>
      </c>
      <c r="BD27" s="81">
        <f t="shared" si="35"/>
      </c>
      <c r="BE27" s="82">
        <f t="shared" si="36"/>
      </c>
      <c r="BF27" s="81">
        <f t="shared" si="37"/>
      </c>
      <c r="BG27" s="82">
        <f t="shared" si="38"/>
      </c>
      <c r="BH27" s="81">
        <f t="shared" si="39"/>
      </c>
      <c r="BI27" s="82">
        <f t="shared" si="40"/>
      </c>
      <c r="BJ27" s="81">
        <f t="shared" si="41"/>
      </c>
      <c r="BK27" s="82">
        <f t="shared" si="42"/>
      </c>
      <c r="BL27" s="81">
        <f t="shared" si="43"/>
      </c>
      <c r="BM27" s="82">
        <f t="shared" si="44"/>
      </c>
      <c r="BN27" s="81">
        <f t="shared" si="45"/>
      </c>
      <c r="BO27" s="82">
        <f t="shared" si="46"/>
      </c>
      <c r="BP27" s="81">
        <f t="shared" si="47"/>
      </c>
      <c r="BQ27" s="82">
        <f t="shared" si="48"/>
      </c>
      <c r="BR27" s="81">
        <f t="shared" si="49"/>
      </c>
      <c r="BS27" s="82">
        <f t="shared" si="50"/>
      </c>
      <c r="BT27" s="81">
        <f t="shared" si="51"/>
      </c>
      <c r="BU27" s="82">
        <f t="shared" si="52"/>
      </c>
      <c r="BV27" s="81">
        <f t="shared" si="53"/>
      </c>
      <c r="BW27" s="82">
        <f t="shared" si="54"/>
      </c>
      <c r="BX27" s="81">
        <f t="shared" si="55"/>
      </c>
      <c r="BY27" s="82">
        <f t="shared" si="56"/>
      </c>
      <c r="BZ27" s="82">
        <f t="shared" si="57"/>
      </c>
      <c r="CA27" s="85">
        <f t="shared" si="58"/>
      </c>
      <c r="CB27" s="222"/>
      <c r="CC27" s="220"/>
      <c r="CD27" s="220"/>
      <c r="CE27" s="220"/>
      <c r="CF27" s="220"/>
      <c r="CG27" s="136"/>
      <c r="CH27" s="136" t="s">
        <v>53</v>
      </c>
      <c r="CI27" s="135">
        <v>26</v>
      </c>
      <c r="CJ27" s="135">
        <f t="shared" si="60"/>
      </c>
      <c r="CK27" s="135">
        <f t="shared" si="61"/>
        <v>0</v>
      </c>
      <c r="CL27" s="135">
        <f t="shared" si="62"/>
        <v>0</v>
      </c>
      <c r="CM27" s="135">
        <f t="shared" si="63"/>
        <v>0</v>
      </c>
      <c r="CN27" s="204">
        <f>TRIM('選手名簿'!G20)</f>
      </c>
      <c r="CO27" s="204">
        <f>TRIM('選手名簿'!H20)</f>
      </c>
      <c r="CQ27" s="179" t="s">
        <v>229</v>
      </c>
    </row>
    <row r="28" spans="1:95" s="74" customFormat="1" ht="14.25">
      <c r="A28" s="74">
        <f t="shared" si="8"/>
      </c>
      <c r="B28" s="74">
        <f t="shared" si="9"/>
      </c>
      <c r="C28" s="19">
        <v>18</v>
      </c>
      <c r="D28" s="198">
        <f>TRIM('選手名簿'!E21)</f>
      </c>
      <c r="E28" s="205">
        <f t="shared" si="10"/>
      </c>
      <c r="F28" s="205">
        <f t="shared" si="11"/>
      </c>
      <c r="G28" s="200">
        <f>TRIM('選手名簿'!J21)</f>
      </c>
      <c r="H28" s="200">
        <f>TRIM('選手名簿'!I21)</f>
      </c>
      <c r="I28" s="76"/>
      <c r="J28" s="125"/>
      <c r="K28" s="77">
        <f t="shared" si="0"/>
      </c>
      <c r="L28" s="78"/>
      <c r="M28" s="125"/>
      <c r="N28" s="77">
        <f t="shared" si="1"/>
      </c>
      <c r="O28" s="78"/>
      <c r="P28" s="79"/>
      <c r="Q28" s="77">
        <f t="shared" si="2"/>
      </c>
      <c r="R28" s="127"/>
      <c r="S28" s="80">
        <f t="shared" si="3"/>
        <v>0</v>
      </c>
      <c r="T28" s="80">
        <f t="shared" si="12"/>
      </c>
      <c r="U28" s="80">
        <f t="shared" si="13"/>
      </c>
      <c r="V28" s="129"/>
      <c r="W28" s="75">
        <f>IF(V28="","",CONCATENATE(V28,DATA!J23))</f>
      </c>
      <c r="X28" s="81">
        <f t="shared" si="14"/>
      </c>
      <c r="Y28" s="81">
        <f t="shared" si="65"/>
      </c>
      <c r="Z28" s="82">
        <f t="shared" si="66"/>
      </c>
      <c r="AA28" s="81">
        <f t="shared" si="67"/>
      </c>
      <c r="AB28" s="82">
        <f t="shared" si="68"/>
      </c>
      <c r="AC28" s="81">
        <f t="shared" si="15"/>
      </c>
      <c r="AD28" s="82">
        <f t="shared" si="16"/>
      </c>
      <c r="AE28" s="81">
        <f t="shared" si="17"/>
      </c>
      <c r="AF28" s="82">
        <f t="shared" si="18"/>
      </c>
      <c r="AG28" s="81">
        <f t="shared" si="19"/>
      </c>
      <c r="AH28" s="82">
        <f t="shared" si="20"/>
      </c>
      <c r="AI28" s="81">
        <f t="shared" si="21"/>
      </c>
      <c r="AJ28" s="82">
        <f t="shared" si="22"/>
      </c>
      <c r="AK28" s="81">
        <f t="shared" si="23"/>
      </c>
      <c r="AL28" s="82">
        <f t="shared" si="24"/>
      </c>
      <c r="AM28" s="81">
        <f t="shared" si="25"/>
      </c>
      <c r="AN28" s="82">
        <f t="shared" si="26"/>
      </c>
      <c r="AO28" s="81">
        <f t="shared" si="4"/>
      </c>
      <c r="AP28" s="82">
        <f t="shared" si="5"/>
      </c>
      <c r="AQ28" s="81">
        <f t="shared" si="27"/>
      </c>
      <c r="AR28" s="82">
        <f t="shared" si="28"/>
      </c>
      <c r="AS28" s="81">
        <f t="shared" si="6"/>
      </c>
      <c r="AT28" s="82">
        <f t="shared" si="7"/>
      </c>
      <c r="AU28" s="81">
        <f t="shared" si="29"/>
      </c>
      <c r="AV28" s="82">
        <f t="shared" si="30"/>
      </c>
      <c r="AW28" s="82">
        <f t="shared" si="64"/>
      </c>
      <c r="AX28" s="83">
        <f t="shared" si="31"/>
      </c>
      <c r="AY28" s="131"/>
      <c r="AZ28" s="84">
        <f>IF(AY28="","",CONCATENATE(AY28,DATA!J23))</f>
      </c>
      <c r="BA28" s="81">
        <f t="shared" si="32"/>
      </c>
      <c r="BB28" s="81">
        <f t="shared" si="33"/>
      </c>
      <c r="BC28" s="82">
        <f t="shared" si="34"/>
      </c>
      <c r="BD28" s="81">
        <f t="shared" si="35"/>
      </c>
      <c r="BE28" s="82">
        <f t="shared" si="36"/>
      </c>
      <c r="BF28" s="81">
        <f t="shared" si="37"/>
      </c>
      <c r="BG28" s="82">
        <f t="shared" si="38"/>
      </c>
      <c r="BH28" s="81">
        <f t="shared" si="39"/>
      </c>
      <c r="BI28" s="82">
        <f t="shared" si="40"/>
      </c>
      <c r="BJ28" s="81">
        <f t="shared" si="41"/>
      </c>
      <c r="BK28" s="82">
        <f t="shared" si="42"/>
      </c>
      <c r="BL28" s="81">
        <f t="shared" si="43"/>
      </c>
      <c r="BM28" s="82">
        <f t="shared" si="44"/>
      </c>
      <c r="BN28" s="81">
        <f t="shared" si="45"/>
      </c>
      <c r="BO28" s="82">
        <f t="shared" si="46"/>
      </c>
      <c r="BP28" s="81">
        <f t="shared" si="47"/>
      </c>
      <c r="BQ28" s="82">
        <f t="shared" si="48"/>
      </c>
      <c r="BR28" s="81">
        <f t="shared" si="49"/>
      </c>
      <c r="BS28" s="82">
        <f t="shared" si="50"/>
      </c>
      <c r="BT28" s="81">
        <f t="shared" si="51"/>
      </c>
      <c r="BU28" s="82">
        <f t="shared" si="52"/>
      </c>
      <c r="BV28" s="81">
        <f t="shared" si="53"/>
      </c>
      <c r="BW28" s="82">
        <f t="shared" si="54"/>
      </c>
      <c r="BX28" s="81">
        <f t="shared" si="55"/>
      </c>
      <c r="BY28" s="82">
        <f t="shared" si="56"/>
      </c>
      <c r="BZ28" s="82">
        <f t="shared" si="57"/>
      </c>
      <c r="CA28" s="85">
        <f t="shared" si="58"/>
      </c>
      <c r="CB28" s="216"/>
      <c r="CC28" s="217"/>
      <c r="CD28" s="217"/>
      <c r="CE28" s="218"/>
      <c r="CF28" s="218"/>
      <c r="CG28" s="136"/>
      <c r="CH28" s="136" t="s">
        <v>54</v>
      </c>
      <c r="CI28" s="135">
        <v>27</v>
      </c>
      <c r="CJ28" s="135">
        <f t="shared" si="60"/>
      </c>
      <c r="CK28" s="135">
        <f t="shared" si="61"/>
        <v>0</v>
      </c>
      <c r="CL28" s="135">
        <f t="shared" si="62"/>
        <v>0</v>
      </c>
      <c r="CM28" s="135">
        <f t="shared" si="63"/>
        <v>0</v>
      </c>
      <c r="CN28" s="204">
        <f>TRIM('選手名簿'!G21)</f>
      </c>
      <c r="CO28" s="204">
        <f>TRIM('選手名簿'!H21)</f>
      </c>
      <c r="CQ28" s="179" t="s">
        <v>230</v>
      </c>
    </row>
    <row r="29" spans="1:95" s="74" customFormat="1" ht="14.25">
      <c r="A29" s="74">
        <f t="shared" si="8"/>
      </c>
      <c r="B29" s="74">
        <f t="shared" si="9"/>
      </c>
      <c r="C29" s="19">
        <v>19</v>
      </c>
      <c r="D29" s="198">
        <f>TRIM('選手名簿'!E22)</f>
      </c>
      <c r="E29" s="205">
        <f t="shared" si="10"/>
      </c>
      <c r="F29" s="205">
        <f t="shared" si="11"/>
      </c>
      <c r="G29" s="200">
        <f>TRIM('選手名簿'!J22)</f>
      </c>
      <c r="H29" s="200">
        <f>TRIM('選手名簿'!I22)</f>
      </c>
      <c r="I29" s="76"/>
      <c r="J29" s="125"/>
      <c r="K29" s="77">
        <f t="shared" si="0"/>
      </c>
      <c r="L29" s="78"/>
      <c r="M29" s="125"/>
      <c r="N29" s="77">
        <f t="shared" si="1"/>
      </c>
      <c r="O29" s="78"/>
      <c r="P29" s="79"/>
      <c r="Q29" s="77">
        <f t="shared" si="2"/>
      </c>
      <c r="R29" s="127"/>
      <c r="S29" s="80">
        <f t="shared" si="3"/>
        <v>0</v>
      </c>
      <c r="T29" s="80">
        <f t="shared" si="12"/>
      </c>
      <c r="U29" s="80">
        <f t="shared" si="13"/>
      </c>
      <c r="V29" s="129"/>
      <c r="W29" s="75">
        <f>IF(V29="","",CONCATENATE(V29,DATA!J24))</f>
      </c>
      <c r="X29" s="81">
        <f t="shared" si="14"/>
      </c>
      <c r="Y29" s="81">
        <f t="shared" si="65"/>
      </c>
      <c r="Z29" s="82">
        <f t="shared" si="66"/>
      </c>
      <c r="AA29" s="81">
        <f t="shared" si="67"/>
      </c>
      <c r="AB29" s="82">
        <f t="shared" si="68"/>
      </c>
      <c r="AC29" s="81">
        <f t="shared" si="15"/>
      </c>
      <c r="AD29" s="82">
        <f t="shared" si="16"/>
      </c>
      <c r="AE29" s="81">
        <f t="shared" si="17"/>
      </c>
      <c r="AF29" s="82">
        <f t="shared" si="18"/>
      </c>
      <c r="AG29" s="81">
        <f t="shared" si="19"/>
      </c>
      <c r="AH29" s="82">
        <f t="shared" si="20"/>
      </c>
      <c r="AI29" s="81">
        <f t="shared" si="21"/>
      </c>
      <c r="AJ29" s="82">
        <f t="shared" si="22"/>
      </c>
      <c r="AK29" s="81">
        <f t="shared" si="23"/>
      </c>
      <c r="AL29" s="82">
        <f t="shared" si="24"/>
      </c>
      <c r="AM29" s="81">
        <f t="shared" si="25"/>
      </c>
      <c r="AN29" s="82">
        <f t="shared" si="26"/>
      </c>
      <c r="AO29" s="81">
        <f t="shared" si="4"/>
      </c>
      <c r="AP29" s="82">
        <f t="shared" si="5"/>
      </c>
      <c r="AQ29" s="81">
        <f t="shared" si="27"/>
      </c>
      <c r="AR29" s="82">
        <f t="shared" si="28"/>
      </c>
      <c r="AS29" s="81">
        <f t="shared" si="6"/>
      </c>
      <c r="AT29" s="82">
        <f t="shared" si="7"/>
      </c>
      <c r="AU29" s="81">
        <f t="shared" si="29"/>
      </c>
      <c r="AV29" s="82">
        <f t="shared" si="30"/>
      </c>
      <c r="AW29" s="82">
        <f t="shared" si="64"/>
      </c>
      <c r="AX29" s="83">
        <f t="shared" si="31"/>
      </c>
      <c r="AY29" s="131"/>
      <c r="AZ29" s="84">
        <f>IF(AY29="","",CONCATENATE(AY29,DATA!J24))</f>
      </c>
      <c r="BA29" s="81">
        <f t="shared" si="32"/>
      </c>
      <c r="BB29" s="81">
        <f t="shared" si="33"/>
      </c>
      <c r="BC29" s="82">
        <f t="shared" si="34"/>
      </c>
      <c r="BD29" s="81">
        <f t="shared" si="35"/>
      </c>
      <c r="BE29" s="82">
        <f t="shared" si="36"/>
      </c>
      <c r="BF29" s="81">
        <f t="shared" si="37"/>
      </c>
      <c r="BG29" s="82">
        <f t="shared" si="38"/>
      </c>
      <c r="BH29" s="81">
        <f t="shared" si="39"/>
      </c>
      <c r="BI29" s="82">
        <f t="shared" si="40"/>
      </c>
      <c r="BJ29" s="81">
        <f t="shared" si="41"/>
      </c>
      <c r="BK29" s="82">
        <f t="shared" si="42"/>
      </c>
      <c r="BL29" s="81">
        <f t="shared" si="43"/>
      </c>
      <c r="BM29" s="82">
        <f t="shared" si="44"/>
      </c>
      <c r="BN29" s="81">
        <f t="shared" si="45"/>
      </c>
      <c r="BO29" s="82">
        <f t="shared" si="46"/>
      </c>
      <c r="BP29" s="81">
        <f t="shared" si="47"/>
      </c>
      <c r="BQ29" s="82">
        <f t="shared" si="48"/>
      </c>
      <c r="BR29" s="81">
        <f t="shared" si="49"/>
      </c>
      <c r="BS29" s="82">
        <f t="shared" si="50"/>
      </c>
      <c r="BT29" s="81">
        <f t="shared" si="51"/>
      </c>
      <c r="BU29" s="82">
        <f t="shared" si="52"/>
      </c>
      <c r="BV29" s="81">
        <f t="shared" si="53"/>
      </c>
      <c r="BW29" s="82">
        <f t="shared" si="54"/>
      </c>
      <c r="BX29" s="81">
        <f t="shared" si="55"/>
      </c>
      <c r="BY29" s="82">
        <f t="shared" si="56"/>
      </c>
      <c r="BZ29" s="82">
        <f t="shared" si="57"/>
      </c>
      <c r="CA29" s="85">
        <f t="shared" si="58"/>
      </c>
      <c r="CB29" s="211" t="s">
        <v>29</v>
      </c>
      <c r="CC29" s="212"/>
      <c r="CD29" s="213"/>
      <c r="CE29" s="44"/>
      <c r="CF29" s="90"/>
      <c r="CG29" s="136"/>
      <c r="CH29" s="136" t="s">
        <v>55</v>
      </c>
      <c r="CI29" s="135">
        <v>28</v>
      </c>
      <c r="CJ29" s="135">
        <f t="shared" si="60"/>
      </c>
      <c r="CK29" s="135">
        <f t="shared" si="61"/>
        <v>0</v>
      </c>
      <c r="CL29" s="135">
        <f t="shared" si="62"/>
        <v>0</v>
      </c>
      <c r="CM29" s="135">
        <f t="shared" si="63"/>
        <v>0</v>
      </c>
      <c r="CN29" s="204">
        <f>TRIM('選手名簿'!G22)</f>
      </c>
      <c r="CO29" s="204">
        <f>TRIM('選手名簿'!H22)</f>
      </c>
      <c r="CQ29" s="179" t="s">
        <v>299</v>
      </c>
    </row>
    <row r="30" spans="1:95" s="74" customFormat="1" ht="14.25">
      <c r="A30" s="74">
        <f t="shared" si="8"/>
      </c>
      <c r="B30" s="74">
        <f t="shared" si="9"/>
      </c>
      <c r="C30" s="19">
        <v>20</v>
      </c>
      <c r="D30" s="198">
        <f>TRIM('選手名簿'!E23)</f>
      </c>
      <c r="E30" s="205">
        <f t="shared" si="10"/>
      </c>
      <c r="F30" s="205">
        <f t="shared" si="11"/>
      </c>
      <c r="G30" s="200">
        <f>TRIM('選手名簿'!J23)</f>
      </c>
      <c r="H30" s="200">
        <f>TRIM('選手名簿'!I23)</f>
      </c>
      <c r="I30" s="76"/>
      <c r="J30" s="125"/>
      <c r="K30" s="77">
        <f t="shared" si="0"/>
      </c>
      <c r="L30" s="78"/>
      <c r="M30" s="125"/>
      <c r="N30" s="77">
        <f t="shared" si="1"/>
      </c>
      <c r="O30" s="78"/>
      <c r="P30" s="79"/>
      <c r="Q30" s="77">
        <f t="shared" si="2"/>
      </c>
      <c r="R30" s="127"/>
      <c r="S30" s="80">
        <f t="shared" si="3"/>
        <v>0</v>
      </c>
      <c r="T30" s="80">
        <f t="shared" si="12"/>
      </c>
      <c r="U30" s="80">
        <f t="shared" si="13"/>
      </c>
      <c r="V30" s="129"/>
      <c r="W30" s="75">
        <f>IF(V30="","",CONCATENATE(V30,DATA!J25))</f>
      </c>
      <c r="X30" s="81">
        <f t="shared" si="14"/>
      </c>
      <c r="Y30" s="81">
        <f t="shared" si="65"/>
      </c>
      <c r="Z30" s="82">
        <f t="shared" si="66"/>
      </c>
      <c r="AA30" s="81">
        <f t="shared" si="67"/>
      </c>
      <c r="AB30" s="82">
        <f t="shared" si="68"/>
      </c>
      <c r="AC30" s="81">
        <f t="shared" si="15"/>
      </c>
      <c r="AD30" s="82">
        <f t="shared" si="16"/>
      </c>
      <c r="AE30" s="81">
        <f t="shared" si="17"/>
      </c>
      <c r="AF30" s="82">
        <f t="shared" si="18"/>
      </c>
      <c r="AG30" s="81">
        <f t="shared" si="19"/>
      </c>
      <c r="AH30" s="82">
        <f t="shared" si="20"/>
      </c>
      <c r="AI30" s="81">
        <f t="shared" si="21"/>
      </c>
      <c r="AJ30" s="82">
        <f t="shared" si="22"/>
      </c>
      <c r="AK30" s="81">
        <f t="shared" si="23"/>
      </c>
      <c r="AL30" s="82">
        <f t="shared" si="24"/>
      </c>
      <c r="AM30" s="81">
        <f t="shared" si="25"/>
      </c>
      <c r="AN30" s="82">
        <f t="shared" si="26"/>
      </c>
      <c r="AO30" s="81">
        <f t="shared" si="4"/>
      </c>
      <c r="AP30" s="82">
        <f t="shared" si="5"/>
      </c>
      <c r="AQ30" s="81">
        <f t="shared" si="27"/>
      </c>
      <c r="AR30" s="82">
        <f t="shared" si="28"/>
      </c>
      <c r="AS30" s="81">
        <f t="shared" si="6"/>
      </c>
      <c r="AT30" s="82">
        <f t="shared" si="7"/>
      </c>
      <c r="AU30" s="81">
        <f t="shared" si="29"/>
      </c>
      <c r="AV30" s="82">
        <f t="shared" si="30"/>
      </c>
      <c r="AW30" s="82">
        <f t="shared" si="64"/>
      </c>
      <c r="AX30" s="83">
        <f t="shared" si="31"/>
      </c>
      <c r="AY30" s="131"/>
      <c r="AZ30" s="84">
        <f>IF(AY30="","",CONCATENATE(AY30,DATA!J25))</f>
      </c>
      <c r="BA30" s="81">
        <f t="shared" si="32"/>
      </c>
      <c r="BB30" s="81">
        <f t="shared" si="33"/>
      </c>
      <c r="BC30" s="82">
        <f t="shared" si="34"/>
      </c>
      <c r="BD30" s="81">
        <f t="shared" si="35"/>
      </c>
      <c r="BE30" s="82">
        <f t="shared" si="36"/>
      </c>
      <c r="BF30" s="81">
        <f t="shared" si="37"/>
      </c>
      <c r="BG30" s="82">
        <f t="shared" si="38"/>
      </c>
      <c r="BH30" s="81">
        <f t="shared" si="39"/>
      </c>
      <c r="BI30" s="82">
        <f t="shared" si="40"/>
      </c>
      <c r="BJ30" s="81">
        <f t="shared" si="41"/>
      </c>
      <c r="BK30" s="82">
        <f t="shared" si="42"/>
      </c>
      <c r="BL30" s="81">
        <f t="shared" si="43"/>
      </c>
      <c r="BM30" s="82">
        <f t="shared" si="44"/>
      </c>
      <c r="BN30" s="81">
        <f t="shared" si="45"/>
      </c>
      <c r="BO30" s="82">
        <f t="shared" si="46"/>
      </c>
      <c r="BP30" s="81">
        <f t="shared" si="47"/>
      </c>
      <c r="BQ30" s="82">
        <f t="shared" si="48"/>
      </c>
      <c r="BR30" s="81">
        <f t="shared" si="49"/>
      </c>
      <c r="BS30" s="82">
        <f t="shared" si="50"/>
      </c>
      <c r="BT30" s="81">
        <f t="shared" si="51"/>
      </c>
      <c r="BU30" s="82">
        <f t="shared" si="52"/>
      </c>
      <c r="BV30" s="81">
        <f t="shared" si="53"/>
      </c>
      <c r="BW30" s="82">
        <f t="shared" si="54"/>
      </c>
      <c r="BX30" s="81">
        <f t="shared" si="55"/>
      </c>
      <c r="BY30" s="82">
        <f t="shared" si="56"/>
      </c>
      <c r="BZ30" s="82">
        <f t="shared" si="57"/>
      </c>
      <c r="CA30" s="85">
        <f t="shared" si="58"/>
      </c>
      <c r="CB30" s="91" t="s">
        <v>23</v>
      </c>
      <c r="CC30" s="92">
        <f>COUNTIF($W$11:$W$160,CE30)</f>
        <v>0</v>
      </c>
      <c r="CD30" s="93" t="s">
        <v>5</v>
      </c>
      <c r="CE30" s="44" t="s">
        <v>31</v>
      </c>
      <c r="CF30" s="90"/>
      <c r="CG30" s="136"/>
      <c r="CH30" s="136" t="s">
        <v>56</v>
      </c>
      <c r="CI30" s="135">
        <v>29</v>
      </c>
      <c r="CJ30" s="135">
        <f t="shared" si="60"/>
      </c>
      <c r="CK30" s="135">
        <f t="shared" si="61"/>
        <v>0</v>
      </c>
      <c r="CL30" s="135">
        <f t="shared" si="62"/>
        <v>0</v>
      </c>
      <c r="CM30" s="135">
        <f t="shared" si="63"/>
        <v>0</v>
      </c>
      <c r="CN30" s="204">
        <f>TRIM('選手名簿'!G23)</f>
      </c>
      <c r="CO30" s="204">
        <f>TRIM('選手名簿'!H23)</f>
      </c>
      <c r="CQ30" s="179" t="s">
        <v>328</v>
      </c>
    </row>
    <row r="31" spans="1:95" s="74" customFormat="1" ht="14.25">
      <c r="A31" s="74">
        <f t="shared" si="8"/>
      </c>
      <c r="B31" s="74">
        <f t="shared" si="9"/>
      </c>
      <c r="C31" s="19">
        <v>21</v>
      </c>
      <c r="D31" s="198">
        <f>TRIM('選手名簿'!E24)</f>
      </c>
      <c r="E31" s="205">
        <f t="shared" si="10"/>
      </c>
      <c r="F31" s="205">
        <f t="shared" si="11"/>
      </c>
      <c r="G31" s="200">
        <f>TRIM('選手名簿'!J24)</f>
      </c>
      <c r="H31" s="200">
        <f>TRIM('選手名簿'!I24)</f>
      </c>
      <c r="I31" s="76"/>
      <c r="J31" s="125"/>
      <c r="K31" s="77">
        <f t="shared" si="0"/>
      </c>
      <c r="L31" s="78"/>
      <c r="M31" s="125"/>
      <c r="N31" s="77">
        <f t="shared" si="1"/>
      </c>
      <c r="O31" s="78"/>
      <c r="P31" s="79"/>
      <c r="Q31" s="77">
        <f t="shared" si="2"/>
      </c>
      <c r="R31" s="127"/>
      <c r="S31" s="80">
        <f t="shared" si="3"/>
        <v>0</v>
      </c>
      <c r="T31" s="80">
        <f t="shared" si="12"/>
      </c>
      <c r="U31" s="80">
        <f t="shared" si="13"/>
      </c>
      <c r="V31" s="129"/>
      <c r="W31" s="75">
        <f>IF(V31="","",CONCATENATE(V31,DATA!J26))</f>
      </c>
      <c r="X31" s="81">
        <f t="shared" si="14"/>
      </c>
      <c r="Y31" s="81">
        <f t="shared" si="65"/>
      </c>
      <c r="Z31" s="82">
        <f t="shared" si="66"/>
      </c>
      <c r="AA31" s="81">
        <f t="shared" si="67"/>
      </c>
      <c r="AB31" s="82">
        <f t="shared" si="68"/>
      </c>
      <c r="AC31" s="81">
        <f t="shared" si="15"/>
      </c>
      <c r="AD31" s="82">
        <f t="shared" si="16"/>
      </c>
      <c r="AE31" s="81">
        <f t="shared" si="17"/>
      </c>
      <c r="AF31" s="82">
        <f t="shared" si="18"/>
      </c>
      <c r="AG31" s="81">
        <f t="shared" si="19"/>
      </c>
      <c r="AH31" s="82">
        <f t="shared" si="20"/>
      </c>
      <c r="AI31" s="81">
        <f t="shared" si="21"/>
      </c>
      <c r="AJ31" s="82">
        <f t="shared" si="22"/>
      </c>
      <c r="AK31" s="81">
        <f t="shared" si="23"/>
      </c>
      <c r="AL31" s="82">
        <f t="shared" si="24"/>
      </c>
      <c r="AM31" s="81">
        <f t="shared" si="25"/>
      </c>
      <c r="AN31" s="82">
        <f t="shared" si="26"/>
      </c>
      <c r="AO31" s="81">
        <f t="shared" si="4"/>
      </c>
      <c r="AP31" s="82">
        <f t="shared" si="5"/>
      </c>
      <c r="AQ31" s="81">
        <f t="shared" si="27"/>
      </c>
      <c r="AR31" s="82">
        <f t="shared" si="28"/>
      </c>
      <c r="AS31" s="81">
        <f t="shared" si="6"/>
      </c>
      <c r="AT31" s="82">
        <f t="shared" si="7"/>
      </c>
      <c r="AU31" s="81">
        <f t="shared" si="29"/>
      </c>
      <c r="AV31" s="82">
        <f t="shared" si="30"/>
      </c>
      <c r="AW31" s="82">
        <f t="shared" si="64"/>
      </c>
      <c r="AX31" s="83">
        <f t="shared" si="31"/>
      </c>
      <c r="AY31" s="131"/>
      <c r="AZ31" s="84">
        <f>IF(AY31="","",CONCATENATE(AY31,DATA!J26))</f>
      </c>
      <c r="BA31" s="81">
        <f t="shared" si="32"/>
      </c>
      <c r="BB31" s="81">
        <f t="shared" si="33"/>
      </c>
      <c r="BC31" s="82">
        <f t="shared" si="34"/>
      </c>
      <c r="BD31" s="81">
        <f t="shared" si="35"/>
      </c>
      <c r="BE31" s="82">
        <f t="shared" si="36"/>
      </c>
      <c r="BF31" s="81">
        <f t="shared" si="37"/>
      </c>
      <c r="BG31" s="82">
        <f t="shared" si="38"/>
      </c>
      <c r="BH31" s="81">
        <f t="shared" si="39"/>
      </c>
      <c r="BI31" s="82">
        <f t="shared" si="40"/>
      </c>
      <c r="BJ31" s="81">
        <f t="shared" si="41"/>
      </c>
      <c r="BK31" s="82">
        <f t="shared" si="42"/>
      </c>
      <c r="BL31" s="81">
        <f t="shared" si="43"/>
      </c>
      <c r="BM31" s="82">
        <f t="shared" si="44"/>
      </c>
      <c r="BN31" s="81">
        <f t="shared" si="45"/>
      </c>
      <c r="BO31" s="82">
        <f t="shared" si="46"/>
      </c>
      <c r="BP31" s="81">
        <f t="shared" si="47"/>
      </c>
      <c r="BQ31" s="82">
        <f t="shared" si="48"/>
      </c>
      <c r="BR31" s="81">
        <f t="shared" si="49"/>
      </c>
      <c r="BS31" s="82">
        <f t="shared" si="50"/>
      </c>
      <c r="BT31" s="81">
        <f t="shared" si="51"/>
      </c>
      <c r="BU31" s="82">
        <f t="shared" si="52"/>
      </c>
      <c r="BV31" s="81">
        <f t="shared" si="53"/>
      </c>
      <c r="BW31" s="82">
        <f t="shared" si="54"/>
      </c>
      <c r="BX31" s="81">
        <f t="shared" si="55"/>
      </c>
      <c r="BY31" s="82">
        <f t="shared" si="56"/>
      </c>
      <c r="BZ31" s="82">
        <f t="shared" si="57"/>
      </c>
      <c r="CA31" s="85">
        <f t="shared" si="58"/>
      </c>
      <c r="CB31" s="94" t="s">
        <v>24</v>
      </c>
      <c r="CC31" s="95">
        <f>COUNTIF($W$11:$W$160,CE31)</f>
        <v>0</v>
      </c>
      <c r="CD31" s="96" t="s">
        <v>5</v>
      </c>
      <c r="CE31" s="44" t="s">
        <v>32</v>
      </c>
      <c r="CF31" s="90"/>
      <c r="CG31" s="136"/>
      <c r="CH31" s="136"/>
      <c r="CI31" s="136"/>
      <c r="CJ31" s="135">
        <f t="shared" si="60"/>
      </c>
      <c r="CK31" s="135">
        <f t="shared" si="61"/>
        <v>0</v>
      </c>
      <c r="CL31" s="135">
        <f t="shared" si="62"/>
        <v>0</v>
      </c>
      <c r="CM31" s="135">
        <f t="shared" si="63"/>
        <v>0</v>
      </c>
      <c r="CN31" s="204">
        <f>TRIM('選手名簿'!G24)</f>
      </c>
      <c r="CO31" s="204">
        <f>TRIM('選手名簿'!H24)</f>
      </c>
      <c r="CQ31" s="179" t="s">
        <v>300</v>
      </c>
    </row>
    <row r="32" spans="1:95" s="74" customFormat="1" ht="14.25">
      <c r="A32" s="74">
        <f t="shared" si="8"/>
      </c>
      <c r="B32" s="74">
        <f t="shared" si="9"/>
      </c>
      <c r="C32" s="19">
        <v>22</v>
      </c>
      <c r="D32" s="198">
        <f>TRIM('選手名簿'!E25)</f>
      </c>
      <c r="E32" s="205">
        <f t="shared" si="10"/>
      </c>
      <c r="F32" s="205">
        <f t="shared" si="11"/>
      </c>
      <c r="G32" s="200">
        <f>TRIM('選手名簿'!J25)</f>
      </c>
      <c r="H32" s="200">
        <f>TRIM('選手名簿'!I25)</f>
      </c>
      <c r="I32" s="76"/>
      <c r="J32" s="125"/>
      <c r="K32" s="77">
        <f t="shared" si="0"/>
      </c>
      <c r="L32" s="78"/>
      <c r="M32" s="125"/>
      <c r="N32" s="77">
        <f t="shared" si="1"/>
      </c>
      <c r="O32" s="78"/>
      <c r="P32" s="79"/>
      <c r="Q32" s="77">
        <f t="shared" si="2"/>
      </c>
      <c r="R32" s="127"/>
      <c r="S32" s="80">
        <f t="shared" si="3"/>
        <v>0</v>
      </c>
      <c r="T32" s="80">
        <f t="shared" si="12"/>
      </c>
      <c r="U32" s="80">
        <f t="shared" si="13"/>
      </c>
      <c r="V32" s="129"/>
      <c r="W32" s="75">
        <f>IF(V32="","",CONCATENATE(V32,DATA!J27))</f>
      </c>
      <c r="X32" s="81">
        <f t="shared" si="14"/>
      </c>
      <c r="Y32" s="81">
        <f t="shared" si="65"/>
      </c>
      <c r="Z32" s="82">
        <f t="shared" si="66"/>
      </c>
      <c r="AA32" s="81">
        <f t="shared" si="67"/>
      </c>
      <c r="AB32" s="82">
        <f t="shared" si="68"/>
      </c>
      <c r="AC32" s="81">
        <f t="shared" si="15"/>
      </c>
      <c r="AD32" s="82">
        <f t="shared" si="16"/>
      </c>
      <c r="AE32" s="81">
        <f t="shared" si="17"/>
      </c>
      <c r="AF32" s="82">
        <f t="shared" si="18"/>
      </c>
      <c r="AG32" s="81">
        <f t="shared" si="19"/>
      </c>
      <c r="AH32" s="82">
        <f t="shared" si="20"/>
      </c>
      <c r="AI32" s="81">
        <f t="shared" si="21"/>
      </c>
      <c r="AJ32" s="82">
        <f t="shared" si="22"/>
      </c>
      <c r="AK32" s="81">
        <f t="shared" si="23"/>
      </c>
      <c r="AL32" s="82">
        <f t="shared" si="24"/>
      </c>
      <c r="AM32" s="81">
        <f t="shared" si="25"/>
      </c>
      <c r="AN32" s="82">
        <f t="shared" si="26"/>
      </c>
      <c r="AO32" s="81">
        <f t="shared" si="4"/>
      </c>
      <c r="AP32" s="82">
        <f t="shared" si="5"/>
      </c>
      <c r="AQ32" s="81">
        <f t="shared" si="27"/>
      </c>
      <c r="AR32" s="82">
        <f t="shared" si="28"/>
      </c>
      <c r="AS32" s="81">
        <f t="shared" si="6"/>
      </c>
      <c r="AT32" s="82">
        <f t="shared" si="7"/>
      </c>
      <c r="AU32" s="81">
        <f t="shared" si="29"/>
      </c>
      <c r="AV32" s="82">
        <f t="shared" si="30"/>
      </c>
      <c r="AW32" s="82">
        <f t="shared" si="64"/>
      </c>
      <c r="AX32" s="83">
        <f t="shared" si="31"/>
      </c>
      <c r="AY32" s="131"/>
      <c r="AZ32" s="84">
        <f>IF(AY32="","",CONCATENATE(AY32,DATA!J27))</f>
      </c>
      <c r="BA32" s="81">
        <f t="shared" si="32"/>
      </c>
      <c r="BB32" s="81">
        <f t="shared" si="33"/>
      </c>
      <c r="BC32" s="82">
        <f t="shared" si="34"/>
      </c>
      <c r="BD32" s="81">
        <f t="shared" si="35"/>
      </c>
      <c r="BE32" s="82">
        <f t="shared" si="36"/>
      </c>
      <c r="BF32" s="81">
        <f t="shared" si="37"/>
      </c>
      <c r="BG32" s="82">
        <f t="shared" si="38"/>
      </c>
      <c r="BH32" s="81">
        <f t="shared" si="39"/>
      </c>
      <c r="BI32" s="82">
        <f t="shared" si="40"/>
      </c>
      <c r="BJ32" s="81">
        <f t="shared" si="41"/>
      </c>
      <c r="BK32" s="82">
        <f t="shared" si="42"/>
      </c>
      <c r="BL32" s="81">
        <f t="shared" si="43"/>
      </c>
      <c r="BM32" s="82">
        <f t="shared" si="44"/>
      </c>
      <c r="BN32" s="81">
        <f t="shared" si="45"/>
      </c>
      <c r="BO32" s="82">
        <f t="shared" si="46"/>
      </c>
      <c r="BP32" s="81">
        <f t="shared" si="47"/>
      </c>
      <c r="BQ32" s="82">
        <f t="shared" si="48"/>
      </c>
      <c r="BR32" s="81">
        <f t="shared" si="49"/>
      </c>
      <c r="BS32" s="82">
        <f t="shared" si="50"/>
      </c>
      <c r="BT32" s="81">
        <f t="shared" si="51"/>
      </c>
      <c r="BU32" s="82">
        <f t="shared" si="52"/>
      </c>
      <c r="BV32" s="81">
        <f t="shared" si="53"/>
      </c>
      <c r="BW32" s="82">
        <f t="shared" si="54"/>
      </c>
      <c r="BX32" s="81">
        <f t="shared" si="55"/>
      </c>
      <c r="BY32" s="82">
        <f t="shared" si="56"/>
      </c>
      <c r="BZ32" s="82">
        <f t="shared" si="57"/>
      </c>
      <c r="CA32" s="85">
        <f t="shared" si="58"/>
      </c>
      <c r="CB32" s="97" t="s">
        <v>25</v>
      </c>
      <c r="CC32" s="95">
        <f>COUNTIF($W$11:$W$160,CE32)</f>
        <v>0</v>
      </c>
      <c r="CD32" s="96" t="s">
        <v>5</v>
      </c>
      <c r="CE32" s="44" t="s">
        <v>33</v>
      </c>
      <c r="CF32" s="90"/>
      <c r="CG32" s="136"/>
      <c r="CH32" s="136"/>
      <c r="CI32" s="136"/>
      <c r="CJ32" s="135">
        <f t="shared" si="60"/>
      </c>
      <c r="CK32" s="135">
        <f t="shared" si="61"/>
        <v>0</v>
      </c>
      <c r="CL32" s="135">
        <f t="shared" si="62"/>
        <v>0</v>
      </c>
      <c r="CM32" s="135">
        <f t="shared" si="63"/>
        <v>0</v>
      </c>
      <c r="CN32" s="204">
        <f>TRIM('選手名簿'!G25)</f>
      </c>
      <c r="CO32" s="204">
        <f>TRIM('選手名簿'!H25)</f>
      </c>
      <c r="CQ32" s="179" t="s">
        <v>231</v>
      </c>
    </row>
    <row r="33" spans="1:95" s="74" customFormat="1" ht="14.25">
      <c r="A33" s="74">
        <f t="shared" si="8"/>
      </c>
      <c r="B33" s="74">
        <f t="shared" si="9"/>
      </c>
      <c r="C33" s="19">
        <v>23</v>
      </c>
      <c r="D33" s="198">
        <f>TRIM('選手名簿'!E26)</f>
      </c>
      <c r="E33" s="205">
        <f t="shared" si="10"/>
      </c>
      <c r="F33" s="205">
        <f t="shared" si="11"/>
      </c>
      <c r="G33" s="200">
        <f>TRIM('選手名簿'!J26)</f>
      </c>
      <c r="H33" s="200">
        <f>TRIM('選手名簿'!I26)</f>
      </c>
      <c r="I33" s="76"/>
      <c r="J33" s="125"/>
      <c r="K33" s="77">
        <f t="shared" si="0"/>
      </c>
      <c r="L33" s="78"/>
      <c r="M33" s="125"/>
      <c r="N33" s="77">
        <f t="shared" si="1"/>
      </c>
      <c r="O33" s="78"/>
      <c r="P33" s="79"/>
      <c r="Q33" s="77">
        <f t="shared" si="2"/>
      </c>
      <c r="R33" s="127"/>
      <c r="S33" s="80">
        <f t="shared" si="3"/>
        <v>0</v>
      </c>
      <c r="T33" s="80">
        <f t="shared" si="12"/>
      </c>
      <c r="U33" s="80">
        <f t="shared" si="13"/>
      </c>
      <c r="V33" s="129"/>
      <c r="W33" s="75">
        <f>IF(V33="","",CONCATENATE(V33,DATA!J28))</f>
      </c>
      <c r="X33" s="81">
        <f t="shared" si="14"/>
      </c>
      <c r="Y33" s="81">
        <f t="shared" si="65"/>
      </c>
      <c r="Z33" s="82">
        <f t="shared" si="66"/>
      </c>
      <c r="AA33" s="81">
        <f t="shared" si="67"/>
      </c>
      <c r="AB33" s="82">
        <f t="shared" si="68"/>
      </c>
      <c r="AC33" s="81">
        <f t="shared" si="15"/>
      </c>
      <c r="AD33" s="82">
        <f t="shared" si="16"/>
      </c>
      <c r="AE33" s="81">
        <f t="shared" si="17"/>
      </c>
      <c r="AF33" s="82">
        <f t="shared" si="18"/>
      </c>
      <c r="AG33" s="81">
        <f t="shared" si="19"/>
      </c>
      <c r="AH33" s="82">
        <f t="shared" si="20"/>
      </c>
      <c r="AI33" s="81">
        <f t="shared" si="21"/>
      </c>
      <c r="AJ33" s="82">
        <f t="shared" si="22"/>
      </c>
      <c r="AK33" s="81">
        <f t="shared" si="23"/>
      </c>
      <c r="AL33" s="82">
        <f t="shared" si="24"/>
      </c>
      <c r="AM33" s="81">
        <f t="shared" si="25"/>
      </c>
      <c r="AN33" s="82">
        <f t="shared" si="26"/>
      </c>
      <c r="AO33" s="81">
        <f t="shared" si="4"/>
      </c>
      <c r="AP33" s="82">
        <f t="shared" si="5"/>
      </c>
      <c r="AQ33" s="81">
        <f t="shared" si="27"/>
      </c>
      <c r="AR33" s="82">
        <f t="shared" si="28"/>
      </c>
      <c r="AS33" s="81">
        <f t="shared" si="6"/>
      </c>
      <c r="AT33" s="82">
        <f t="shared" si="7"/>
      </c>
      <c r="AU33" s="81">
        <f t="shared" si="29"/>
      </c>
      <c r="AV33" s="82">
        <f t="shared" si="30"/>
      </c>
      <c r="AW33" s="82">
        <f t="shared" si="64"/>
      </c>
      <c r="AX33" s="83">
        <f t="shared" si="31"/>
      </c>
      <c r="AY33" s="131"/>
      <c r="AZ33" s="84">
        <f>IF(AY33="","",CONCATENATE(AY33,DATA!J28))</f>
      </c>
      <c r="BA33" s="81">
        <f t="shared" si="32"/>
      </c>
      <c r="BB33" s="81">
        <f t="shared" si="33"/>
      </c>
      <c r="BC33" s="82">
        <f t="shared" si="34"/>
      </c>
      <c r="BD33" s="81">
        <f t="shared" si="35"/>
      </c>
      <c r="BE33" s="82">
        <f t="shared" si="36"/>
      </c>
      <c r="BF33" s="81">
        <f t="shared" si="37"/>
      </c>
      <c r="BG33" s="82">
        <f t="shared" si="38"/>
      </c>
      <c r="BH33" s="81">
        <f t="shared" si="39"/>
      </c>
      <c r="BI33" s="82">
        <f t="shared" si="40"/>
      </c>
      <c r="BJ33" s="81">
        <f t="shared" si="41"/>
      </c>
      <c r="BK33" s="82">
        <f t="shared" si="42"/>
      </c>
      <c r="BL33" s="81">
        <f t="shared" si="43"/>
      </c>
      <c r="BM33" s="82">
        <f t="shared" si="44"/>
      </c>
      <c r="BN33" s="81">
        <f t="shared" si="45"/>
      </c>
      <c r="BO33" s="82">
        <f t="shared" si="46"/>
      </c>
      <c r="BP33" s="81">
        <f t="shared" si="47"/>
      </c>
      <c r="BQ33" s="82">
        <f t="shared" si="48"/>
      </c>
      <c r="BR33" s="81">
        <f t="shared" si="49"/>
      </c>
      <c r="BS33" s="82">
        <f t="shared" si="50"/>
      </c>
      <c r="BT33" s="81">
        <f t="shared" si="51"/>
      </c>
      <c r="BU33" s="82">
        <f t="shared" si="52"/>
      </c>
      <c r="BV33" s="81">
        <f t="shared" si="53"/>
      </c>
      <c r="BW33" s="82">
        <f t="shared" si="54"/>
      </c>
      <c r="BX33" s="81">
        <f t="shared" si="55"/>
      </c>
      <c r="BY33" s="82">
        <f t="shared" si="56"/>
      </c>
      <c r="BZ33" s="82">
        <f t="shared" si="57"/>
      </c>
      <c r="CA33" s="85">
        <f t="shared" si="58"/>
      </c>
      <c r="CB33" s="94" t="s">
        <v>161</v>
      </c>
      <c r="CC33" s="98">
        <f aca="true" t="shared" si="69" ref="CC33:CC41">COUNTIF($W$11:$W$160,CE33)</f>
        <v>0</v>
      </c>
      <c r="CD33" s="99" t="s">
        <v>5</v>
      </c>
      <c r="CE33" s="44" t="s">
        <v>42</v>
      </c>
      <c r="CF33" s="90"/>
      <c r="CG33" s="136"/>
      <c r="CH33" s="136"/>
      <c r="CI33" s="136"/>
      <c r="CJ33" s="135">
        <f t="shared" si="60"/>
      </c>
      <c r="CK33" s="135">
        <f t="shared" si="61"/>
        <v>0</v>
      </c>
      <c r="CL33" s="135">
        <f t="shared" si="62"/>
        <v>0</v>
      </c>
      <c r="CM33" s="135">
        <f t="shared" si="63"/>
        <v>0</v>
      </c>
      <c r="CN33" s="204">
        <f>TRIM('選手名簿'!G26)</f>
      </c>
      <c r="CO33" s="204">
        <f>TRIM('選手名簿'!H26)</f>
      </c>
      <c r="CQ33" s="179" t="s">
        <v>301</v>
      </c>
    </row>
    <row r="34" spans="1:95" s="74" customFormat="1" ht="14.25">
      <c r="A34" s="74">
        <f t="shared" si="8"/>
      </c>
      <c r="B34" s="74">
        <f t="shared" si="9"/>
      </c>
      <c r="C34" s="19">
        <v>24</v>
      </c>
      <c r="D34" s="198">
        <f>TRIM('選手名簿'!E27)</f>
      </c>
      <c r="E34" s="205">
        <f t="shared" si="10"/>
      </c>
      <c r="F34" s="205">
        <f t="shared" si="11"/>
      </c>
      <c r="G34" s="200">
        <f>TRIM('選手名簿'!J27)</f>
      </c>
      <c r="H34" s="200">
        <f>TRIM('選手名簿'!I27)</f>
      </c>
      <c r="I34" s="76"/>
      <c r="J34" s="125"/>
      <c r="K34" s="77">
        <f t="shared" si="0"/>
      </c>
      <c r="L34" s="78"/>
      <c r="M34" s="125"/>
      <c r="N34" s="77">
        <f t="shared" si="1"/>
      </c>
      <c r="O34" s="78"/>
      <c r="P34" s="79"/>
      <c r="Q34" s="77">
        <f t="shared" si="2"/>
      </c>
      <c r="R34" s="127"/>
      <c r="S34" s="80">
        <f t="shared" si="3"/>
        <v>0</v>
      </c>
      <c r="T34" s="80">
        <f t="shared" si="12"/>
      </c>
      <c r="U34" s="80">
        <f t="shared" si="13"/>
      </c>
      <c r="V34" s="129"/>
      <c r="W34" s="75">
        <f>IF(V34="","",CONCATENATE(V34,DATA!J29))</f>
      </c>
      <c r="X34" s="81">
        <f t="shared" si="14"/>
      </c>
      <c r="Y34" s="81">
        <f t="shared" si="65"/>
      </c>
      <c r="Z34" s="82">
        <f t="shared" si="66"/>
      </c>
      <c r="AA34" s="81">
        <f t="shared" si="67"/>
      </c>
      <c r="AB34" s="82">
        <f t="shared" si="68"/>
      </c>
      <c r="AC34" s="81">
        <f t="shared" si="15"/>
      </c>
      <c r="AD34" s="82">
        <f t="shared" si="16"/>
      </c>
      <c r="AE34" s="81">
        <f t="shared" si="17"/>
      </c>
      <c r="AF34" s="82">
        <f t="shared" si="18"/>
      </c>
      <c r="AG34" s="81">
        <f t="shared" si="19"/>
      </c>
      <c r="AH34" s="82">
        <f t="shared" si="20"/>
      </c>
      <c r="AI34" s="81">
        <f t="shared" si="21"/>
      </c>
      <c r="AJ34" s="82">
        <f t="shared" si="22"/>
      </c>
      <c r="AK34" s="81">
        <f t="shared" si="23"/>
      </c>
      <c r="AL34" s="82">
        <f t="shared" si="24"/>
      </c>
      <c r="AM34" s="81">
        <f t="shared" si="25"/>
      </c>
      <c r="AN34" s="82">
        <f t="shared" si="26"/>
      </c>
      <c r="AO34" s="81">
        <f t="shared" si="4"/>
      </c>
      <c r="AP34" s="82">
        <f t="shared" si="5"/>
      </c>
      <c r="AQ34" s="81">
        <f t="shared" si="27"/>
      </c>
      <c r="AR34" s="82">
        <f t="shared" si="28"/>
      </c>
      <c r="AS34" s="81">
        <f t="shared" si="6"/>
      </c>
      <c r="AT34" s="82">
        <f t="shared" si="7"/>
      </c>
      <c r="AU34" s="81">
        <f t="shared" si="29"/>
      </c>
      <c r="AV34" s="82">
        <f t="shared" si="30"/>
      </c>
      <c r="AW34" s="82">
        <f t="shared" si="64"/>
      </c>
      <c r="AX34" s="83">
        <f t="shared" si="31"/>
      </c>
      <c r="AY34" s="131"/>
      <c r="AZ34" s="84">
        <f>IF(AY34="","",CONCATENATE(AY34,DATA!J29))</f>
      </c>
      <c r="BA34" s="81">
        <f t="shared" si="32"/>
      </c>
      <c r="BB34" s="81">
        <f t="shared" si="33"/>
      </c>
      <c r="BC34" s="82">
        <f t="shared" si="34"/>
      </c>
      <c r="BD34" s="81">
        <f t="shared" si="35"/>
      </c>
      <c r="BE34" s="82">
        <f t="shared" si="36"/>
      </c>
      <c r="BF34" s="81">
        <f t="shared" si="37"/>
      </c>
      <c r="BG34" s="82">
        <f t="shared" si="38"/>
      </c>
      <c r="BH34" s="81">
        <f t="shared" si="39"/>
      </c>
      <c r="BI34" s="82">
        <f t="shared" si="40"/>
      </c>
      <c r="BJ34" s="81">
        <f t="shared" si="41"/>
      </c>
      <c r="BK34" s="82">
        <f t="shared" si="42"/>
      </c>
      <c r="BL34" s="81">
        <f t="shared" si="43"/>
      </c>
      <c r="BM34" s="82">
        <f t="shared" si="44"/>
      </c>
      <c r="BN34" s="81">
        <f t="shared" si="45"/>
      </c>
      <c r="BO34" s="82">
        <f t="shared" si="46"/>
      </c>
      <c r="BP34" s="81">
        <f t="shared" si="47"/>
      </c>
      <c r="BQ34" s="82">
        <f t="shared" si="48"/>
      </c>
      <c r="BR34" s="81">
        <f t="shared" si="49"/>
      </c>
      <c r="BS34" s="82">
        <f t="shared" si="50"/>
      </c>
      <c r="BT34" s="81">
        <f t="shared" si="51"/>
      </c>
      <c r="BU34" s="82">
        <f t="shared" si="52"/>
      </c>
      <c r="BV34" s="81">
        <f t="shared" si="53"/>
      </c>
      <c r="BW34" s="82">
        <f t="shared" si="54"/>
      </c>
      <c r="BX34" s="81">
        <f t="shared" si="55"/>
      </c>
      <c r="BY34" s="82">
        <f t="shared" si="56"/>
      </c>
      <c r="BZ34" s="82">
        <f t="shared" si="57"/>
      </c>
      <c r="CA34" s="85">
        <f t="shared" si="58"/>
      </c>
      <c r="CB34" s="94" t="s">
        <v>162</v>
      </c>
      <c r="CC34" s="95">
        <f t="shared" si="69"/>
        <v>0</v>
      </c>
      <c r="CD34" s="96" t="s">
        <v>5</v>
      </c>
      <c r="CE34" s="44" t="s">
        <v>43</v>
      </c>
      <c r="CF34" s="90"/>
      <c r="CG34" s="136"/>
      <c r="CH34" s="136"/>
      <c r="CI34" s="136"/>
      <c r="CJ34" s="135">
        <f t="shared" si="60"/>
      </c>
      <c r="CK34" s="135">
        <f t="shared" si="61"/>
        <v>0</v>
      </c>
      <c r="CL34" s="135">
        <f t="shared" si="62"/>
        <v>0</v>
      </c>
      <c r="CM34" s="135">
        <f t="shared" si="63"/>
        <v>0</v>
      </c>
      <c r="CN34" s="204">
        <f>TRIM('選手名簿'!G27)</f>
      </c>
      <c r="CO34" s="204">
        <f>TRIM('選手名簿'!H27)</f>
      </c>
      <c r="CQ34" s="179" t="s">
        <v>302</v>
      </c>
    </row>
    <row r="35" spans="1:95" s="74" customFormat="1" ht="14.25">
      <c r="A35" s="74">
        <f t="shared" si="8"/>
      </c>
      <c r="B35" s="74">
        <f t="shared" si="9"/>
      </c>
      <c r="C35" s="19">
        <v>25</v>
      </c>
      <c r="D35" s="198">
        <f>TRIM('選手名簿'!E28)</f>
      </c>
      <c r="E35" s="205">
        <f t="shared" si="10"/>
      </c>
      <c r="F35" s="205">
        <f t="shared" si="11"/>
      </c>
      <c r="G35" s="200">
        <f>TRIM('選手名簿'!J28)</f>
      </c>
      <c r="H35" s="200">
        <f>TRIM('選手名簿'!I28)</f>
      </c>
      <c r="I35" s="76"/>
      <c r="J35" s="125"/>
      <c r="K35" s="77">
        <f t="shared" si="0"/>
      </c>
      <c r="L35" s="78"/>
      <c r="M35" s="125"/>
      <c r="N35" s="77">
        <f t="shared" si="1"/>
      </c>
      <c r="O35" s="78"/>
      <c r="P35" s="79"/>
      <c r="Q35" s="77">
        <f t="shared" si="2"/>
      </c>
      <c r="R35" s="127"/>
      <c r="S35" s="80">
        <f t="shared" si="3"/>
        <v>0</v>
      </c>
      <c r="T35" s="80">
        <f t="shared" si="12"/>
      </c>
      <c r="U35" s="80">
        <f t="shared" si="13"/>
      </c>
      <c r="V35" s="129"/>
      <c r="W35" s="75">
        <f>IF(V35="","",CONCATENATE(V35,DATA!J30))</f>
      </c>
      <c r="X35" s="81">
        <f t="shared" si="14"/>
      </c>
      <c r="Y35" s="81">
        <f t="shared" si="65"/>
      </c>
      <c r="Z35" s="82">
        <f t="shared" si="66"/>
      </c>
      <c r="AA35" s="81">
        <f t="shared" si="67"/>
      </c>
      <c r="AB35" s="82">
        <f t="shared" si="68"/>
      </c>
      <c r="AC35" s="81">
        <f t="shared" si="15"/>
      </c>
      <c r="AD35" s="82">
        <f t="shared" si="16"/>
      </c>
      <c r="AE35" s="81">
        <f t="shared" si="17"/>
      </c>
      <c r="AF35" s="82">
        <f t="shared" si="18"/>
      </c>
      <c r="AG35" s="81">
        <f t="shared" si="19"/>
      </c>
      <c r="AH35" s="82">
        <f t="shared" si="20"/>
      </c>
      <c r="AI35" s="81">
        <f t="shared" si="21"/>
      </c>
      <c r="AJ35" s="82">
        <f t="shared" si="22"/>
      </c>
      <c r="AK35" s="81">
        <f t="shared" si="23"/>
      </c>
      <c r="AL35" s="82">
        <f t="shared" si="24"/>
      </c>
      <c r="AM35" s="81">
        <f t="shared" si="25"/>
      </c>
      <c r="AN35" s="82">
        <f t="shared" si="26"/>
      </c>
      <c r="AO35" s="81">
        <f t="shared" si="4"/>
      </c>
      <c r="AP35" s="82">
        <f t="shared" si="5"/>
      </c>
      <c r="AQ35" s="81">
        <f t="shared" si="27"/>
      </c>
      <c r="AR35" s="82">
        <f t="shared" si="28"/>
      </c>
      <c r="AS35" s="81">
        <f t="shared" si="6"/>
      </c>
      <c r="AT35" s="82">
        <f t="shared" si="7"/>
      </c>
      <c r="AU35" s="81">
        <f t="shared" si="29"/>
      </c>
      <c r="AV35" s="82">
        <f t="shared" si="30"/>
      </c>
      <c r="AW35" s="82">
        <f t="shared" si="64"/>
      </c>
      <c r="AX35" s="83">
        <f t="shared" si="31"/>
      </c>
      <c r="AY35" s="131"/>
      <c r="AZ35" s="84">
        <f>IF(AY35="","",CONCATENATE(AY35,DATA!J30))</f>
      </c>
      <c r="BA35" s="81">
        <f t="shared" si="32"/>
      </c>
      <c r="BB35" s="81">
        <f t="shared" si="33"/>
      </c>
      <c r="BC35" s="82">
        <f t="shared" si="34"/>
      </c>
      <c r="BD35" s="81">
        <f t="shared" si="35"/>
      </c>
      <c r="BE35" s="82">
        <f t="shared" si="36"/>
      </c>
      <c r="BF35" s="81">
        <f t="shared" si="37"/>
      </c>
      <c r="BG35" s="82">
        <f t="shared" si="38"/>
      </c>
      <c r="BH35" s="81">
        <f t="shared" si="39"/>
      </c>
      <c r="BI35" s="82">
        <f t="shared" si="40"/>
      </c>
      <c r="BJ35" s="81">
        <f t="shared" si="41"/>
      </c>
      <c r="BK35" s="82">
        <f t="shared" si="42"/>
      </c>
      <c r="BL35" s="81">
        <f t="shared" si="43"/>
      </c>
      <c r="BM35" s="82">
        <f t="shared" si="44"/>
      </c>
      <c r="BN35" s="81">
        <f t="shared" si="45"/>
      </c>
      <c r="BO35" s="82">
        <f t="shared" si="46"/>
      </c>
      <c r="BP35" s="81">
        <f t="shared" si="47"/>
      </c>
      <c r="BQ35" s="82">
        <f t="shared" si="48"/>
      </c>
      <c r="BR35" s="81">
        <f t="shared" si="49"/>
      </c>
      <c r="BS35" s="82">
        <f t="shared" si="50"/>
      </c>
      <c r="BT35" s="81">
        <f t="shared" si="51"/>
      </c>
      <c r="BU35" s="82">
        <f t="shared" si="52"/>
      </c>
      <c r="BV35" s="81">
        <f t="shared" si="53"/>
      </c>
      <c r="BW35" s="82">
        <f t="shared" si="54"/>
      </c>
      <c r="BX35" s="81">
        <f t="shared" si="55"/>
      </c>
      <c r="BY35" s="82">
        <f t="shared" si="56"/>
      </c>
      <c r="BZ35" s="82">
        <f t="shared" si="57"/>
      </c>
      <c r="CA35" s="85">
        <f t="shared" si="58"/>
      </c>
      <c r="CB35" s="97" t="s">
        <v>163</v>
      </c>
      <c r="CC35" s="95">
        <f t="shared" si="69"/>
        <v>0</v>
      </c>
      <c r="CD35" s="96" t="s">
        <v>5</v>
      </c>
      <c r="CE35" s="44" t="s">
        <v>44</v>
      </c>
      <c r="CF35" s="90"/>
      <c r="CG35" s="136"/>
      <c r="CH35" s="136"/>
      <c r="CI35" s="136"/>
      <c r="CJ35" s="135">
        <f t="shared" si="60"/>
      </c>
      <c r="CK35" s="135">
        <f t="shared" si="61"/>
        <v>0</v>
      </c>
      <c r="CL35" s="135">
        <f t="shared" si="62"/>
        <v>0</v>
      </c>
      <c r="CM35" s="135">
        <f t="shared" si="63"/>
        <v>0</v>
      </c>
      <c r="CN35" s="204">
        <f>TRIM('選手名簿'!G28)</f>
      </c>
      <c r="CO35" s="204">
        <f>TRIM('選手名簿'!H28)</f>
      </c>
      <c r="CQ35" s="179" t="s">
        <v>232</v>
      </c>
    </row>
    <row r="36" spans="1:95" s="74" customFormat="1" ht="14.25">
      <c r="A36" s="74">
        <f t="shared" si="8"/>
      </c>
      <c r="B36" s="74">
        <f t="shared" si="9"/>
      </c>
      <c r="C36" s="19">
        <v>26</v>
      </c>
      <c r="D36" s="198">
        <f>TRIM('選手名簿'!E29)</f>
      </c>
      <c r="E36" s="205">
        <f t="shared" si="10"/>
      </c>
      <c r="F36" s="205">
        <f t="shared" si="11"/>
      </c>
      <c r="G36" s="200">
        <f>TRIM('選手名簿'!J29)</f>
      </c>
      <c r="H36" s="200">
        <f>TRIM('選手名簿'!I29)</f>
      </c>
      <c r="I36" s="76"/>
      <c r="J36" s="125"/>
      <c r="K36" s="77">
        <f t="shared" si="0"/>
      </c>
      <c r="L36" s="78"/>
      <c r="M36" s="125"/>
      <c r="N36" s="77">
        <f t="shared" si="1"/>
      </c>
      <c r="O36" s="78"/>
      <c r="P36" s="79"/>
      <c r="Q36" s="77">
        <f t="shared" si="2"/>
      </c>
      <c r="R36" s="127"/>
      <c r="S36" s="80">
        <f t="shared" si="3"/>
        <v>0</v>
      </c>
      <c r="T36" s="80">
        <f t="shared" si="12"/>
      </c>
      <c r="U36" s="80">
        <f t="shared" si="13"/>
      </c>
      <c r="V36" s="129"/>
      <c r="W36" s="75">
        <f>IF(V36="","",CONCATENATE(V36,DATA!J31))</f>
      </c>
      <c r="X36" s="81">
        <f t="shared" si="14"/>
      </c>
      <c r="Y36" s="81">
        <f t="shared" si="65"/>
      </c>
      <c r="Z36" s="82">
        <f t="shared" si="66"/>
      </c>
      <c r="AA36" s="81">
        <f t="shared" si="67"/>
      </c>
      <c r="AB36" s="82">
        <f t="shared" si="68"/>
      </c>
      <c r="AC36" s="81">
        <f t="shared" si="15"/>
      </c>
      <c r="AD36" s="82">
        <f t="shared" si="16"/>
      </c>
      <c r="AE36" s="81">
        <f t="shared" si="17"/>
      </c>
      <c r="AF36" s="82">
        <f t="shared" si="18"/>
      </c>
      <c r="AG36" s="81">
        <f t="shared" si="19"/>
      </c>
      <c r="AH36" s="82">
        <f t="shared" si="20"/>
      </c>
      <c r="AI36" s="81">
        <f t="shared" si="21"/>
      </c>
      <c r="AJ36" s="82">
        <f t="shared" si="22"/>
      </c>
      <c r="AK36" s="81">
        <f t="shared" si="23"/>
      </c>
      <c r="AL36" s="82">
        <f t="shared" si="24"/>
      </c>
      <c r="AM36" s="81">
        <f t="shared" si="25"/>
      </c>
      <c r="AN36" s="82">
        <f t="shared" si="26"/>
      </c>
      <c r="AO36" s="81">
        <f t="shared" si="4"/>
      </c>
      <c r="AP36" s="82">
        <f t="shared" si="5"/>
      </c>
      <c r="AQ36" s="81">
        <f t="shared" si="27"/>
      </c>
      <c r="AR36" s="82">
        <f t="shared" si="28"/>
      </c>
      <c r="AS36" s="81">
        <f t="shared" si="6"/>
      </c>
      <c r="AT36" s="82">
        <f t="shared" si="7"/>
      </c>
      <c r="AU36" s="81">
        <f t="shared" si="29"/>
      </c>
      <c r="AV36" s="82">
        <f t="shared" si="30"/>
      </c>
      <c r="AW36" s="82">
        <f t="shared" si="64"/>
      </c>
      <c r="AX36" s="83">
        <f t="shared" si="31"/>
      </c>
      <c r="AY36" s="131"/>
      <c r="AZ36" s="84">
        <f>IF(AY36="","",CONCATENATE(AY36,DATA!J31))</f>
      </c>
      <c r="BA36" s="81">
        <f t="shared" si="32"/>
      </c>
      <c r="BB36" s="81">
        <f t="shared" si="33"/>
      </c>
      <c r="BC36" s="82">
        <f t="shared" si="34"/>
      </c>
      <c r="BD36" s="81">
        <f t="shared" si="35"/>
      </c>
      <c r="BE36" s="82">
        <f t="shared" si="36"/>
      </c>
      <c r="BF36" s="81">
        <f t="shared" si="37"/>
      </c>
      <c r="BG36" s="82">
        <f t="shared" si="38"/>
      </c>
      <c r="BH36" s="81">
        <f t="shared" si="39"/>
      </c>
      <c r="BI36" s="82">
        <f t="shared" si="40"/>
      </c>
      <c r="BJ36" s="81">
        <f t="shared" si="41"/>
      </c>
      <c r="BK36" s="82">
        <f t="shared" si="42"/>
      </c>
      <c r="BL36" s="81">
        <f t="shared" si="43"/>
      </c>
      <c r="BM36" s="82">
        <f t="shared" si="44"/>
      </c>
      <c r="BN36" s="81">
        <f t="shared" si="45"/>
      </c>
      <c r="BO36" s="82">
        <f t="shared" si="46"/>
      </c>
      <c r="BP36" s="81">
        <f t="shared" si="47"/>
      </c>
      <c r="BQ36" s="82">
        <f t="shared" si="48"/>
      </c>
      <c r="BR36" s="81">
        <f t="shared" si="49"/>
      </c>
      <c r="BS36" s="82">
        <f t="shared" si="50"/>
      </c>
      <c r="BT36" s="81">
        <f t="shared" si="51"/>
      </c>
      <c r="BU36" s="82">
        <f t="shared" si="52"/>
      </c>
      <c r="BV36" s="81">
        <f t="shared" si="53"/>
      </c>
      <c r="BW36" s="82">
        <f t="shared" si="54"/>
      </c>
      <c r="BX36" s="81">
        <f t="shared" si="55"/>
      </c>
      <c r="BY36" s="82">
        <f t="shared" si="56"/>
      </c>
      <c r="BZ36" s="82">
        <f t="shared" si="57"/>
      </c>
      <c r="CA36" s="85">
        <f t="shared" si="58"/>
      </c>
      <c r="CB36" s="100" t="s">
        <v>26</v>
      </c>
      <c r="CC36" s="92">
        <f t="shared" si="69"/>
        <v>0</v>
      </c>
      <c r="CD36" s="93" t="s">
        <v>5</v>
      </c>
      <c r="CE36" s="44" t="s">
        <v>34</v>
      </c>
      <c r="CF36" s="90"/>
      <c r="CG36" s="136"/>
      <c r="CH36" s="136"/>
      <c r="CI36" s="136"/>
      <c r="CJ36" s="135">
        <f t="shared" si="60"/>
      </c>
      <c r="CK36" s="135">
        <f t="shared" si="61"/>
        <v>0</v>
      </c>
      <c r="CL36" s="135">
        <f t="shared" si="62"/>
        <v>0</v>
      </c>
      <c r="CM36" s="135">
        <f t="shared" si="63"/>
        <v>0</v>
      </c>
      <c r="CN36" s="204">
        <f>TRIM('選手名簿'!G29)</f>
      </c>
      <c r="CO36" s="204">
        <f>TRIM('選手名簿'!H29)</f>
      </c>
      <c r="CQ36" s="179" t="s">
        <v>303</v>
      </c>
    </row>
    <row r="37" spans="1:95" s="74" customFormat="1" ht="14.25">
      <c r="A37" s="74">
        <f t="shared" si="8"/>
      </c>
      <c r="B37" s="74">
        <f t="shared" si="9"/>
      </c>
      <c r="C37" s="19">
        <v>27</v>
      </c>
      <c r="D37" s="198">
        <f>TRIM('選手名簿'!E30)</f>
      </c>
      <c r="E37" s="205">
        <f t="shared" si="10"/>
      </c>
      <c r="F37" s="205">
        <f t="shared" si="11"/>
      </c>
      <c r="G37" s="200">
        <f>TRIM('選手名簿'!J30)</f>
      </c>
      <c r="H37" s="200">
        <f>TRIM('選手名簿'!I30)</f>
      </c>
      <c r="I37" s="76"/>
      <c r="J37" s="125"/>
      <c r="K37" s="77">
        <f t="shared" si="0"/>
      </c>
      <c r="L37" s="78"/>
      <c r="M37" s="125"/>
      <c r="N37" s="77">
        <f t="shared" si="1"/>
      </c>
      <c r="O37" s="78"/>
      <c r="P37" s="79"/>
      <c r="Q37" s="77">
        <f t="shared" si="2"/>
      </c>
      <c r="R37" s="127"/>
      <c r="S37" s="80">
        <f t="shared" si="3"/>
        <v>0</v>
      </c>
      <c r="T37" s="80">
        <f t="shared" si="12"/>
      </c>
      <c r="U37" s="80">
        <f t="shared" si="13"/>
      </c>
      <c r="V37" s="129"/>
      <c r="W37" s="75">
        <f>IF(V37="","",CONCATENATE(V37,DATA!J32))</f>
      </c>
      <c r="X37" s="81">
        <f t="shared" si="14"/>
      </c>
      <c r="Y37" s="81">
        <f t="shared" si="65"/>
      </c>
      <c r="Z37" s="82">
        <f t="shared" si="66"/>
      </c>
      <c r="AA37" s="81">
        <f t="shared" si="67"/>
      </c>
      <c r="AB37" s="82">
        <f t="shared" si="68"/>
      </c>
      <c r="AC37" s="81">
        <f t="shared" si="15"/>
      </c>
      <c r="AD37" s="82">
        <f t="shared" si="16"/>
      </c>
      <c r="AE37" s="81">
        <f t="shared" si="17"/>
      </c>
      <c r="AF37" s="82">
        <f t="shared" si="18"/>
      </c>
      <c r="AG37" s="81">
        <f t="shared" si="19"/>
      </c>
      <c r="AH37" s="82">
        <f t="shared" si="20"/>
      </c>
      <c r="AI37" s="81">
        <f t="shared" si="21"/>
      </c>
      <c r="AJ37" s="82">
        <f t="shared" si="22"/>
      </c>
      <c r="AK37" s="81">
        <f t="shared" si="23"/>
      </c>
      <c r="AL37" s="82">
        <f t="shared" si="24"/>
      </c>
      <c r="AM37" s="81">
        <f t="shared" si="25"/>
      </c>
      <c r="AN37" s="82">
        <f t="shared" si="26"/>
      </c>
      <c r="AO37" s="81">
        <f t="shared" si="4"/>
      </c>
      <c r="AP37" s="82">
        <f t="shared" si="5"/>
      </c>
      <c r="AQ37" s="81">
        <f t="shared" si="27"/>
      </c>
      <c r="AR37" s="82">
        <f t="shared" si="28"/>
      </c>
      <c r="AS37" s="81">
        <f t="shared" si="6"/>
      </c>
      <c r="AT37" s="82">
        <f t="shared" si="7"/>
      </c>
      <c r="AU37" s="81">
        <f t="shared" si="29"/>
      </c>
      <c r="AV37" s="82">
        <f t="shared" si="30"/>
      </c>
      <c r="AW37" s="82">
        <f t="shared" si="64"/>
      </c>
      <c r="AX37" s="83">
        <f t="shared" si="31"/>
      </c>
      <c r="AY37" s="131"/>
      <c r="AZ37" s="84">
        <f>IF(AY37="","",CONCATENATE(AY37,DATA!J32))</f>
      </c>
      <c r="BA37" s="81">
        <f t="shared" si="32"/>
      </c>
      <c r="BB37" s="81">
        <f t="shared" si="33"/>
      </c>
      <c r="BC37" s="82">
        <f t="shared" si="34"/>
      </c>
      <c r="BD37" s="81">
        <f t="shared" si="35"/>
      </c>
      <c r="BE37" s="82">
        <f t="shared" si="36"/>
      </c>
      <c r="BF37" s="81">
        <f t="shared" si="37"/>
      </c>
      <c r="BG37" s="82">
        <f t="shared" si="38"/>
      </c>
      <c r="BH37" s="81">
        <f t="shared" si="39"/>
      </c>
      <c r="BI37" s="82">
        <f t="shared" si="40"/>
      </c>
      <c r="BJ37" s="81">
        <f t="shared" si="41"/>
      </c>
      <c r="BK37" s="82">
        <f t="shared" si="42"/>
      </c>
      <c r="BL37" s="81">
        <f t="shared" si="43"/>
      </c>
      <c r="BM37" s="82">
        <f t="shared" si="44"/>
      </c>
      <c r="BN37" s="81">
        <f t="shared" si="45"/>
      </c>
      <c r="BO37" s="82">
        <f t="shared" si="46"/>
      </c>
      <c r="BP37" s="81">
        <f t="shared" si="47"/>
      </c>
      <c r="BQ37" s="82">
        <f t="shared" si="48"/>
      </c>
      <c r="BR37" s="81">
        <f t="shared" si="49"/>
      </c>
      <c r="BS37" s="82">
        <f t="shared" si="50"/>
      </c>
      <c r="BT37" s="81">
        <f t="shared" si="51"/>
      </c>
      <c r="BU37" s="82">
        <f t="shared" si="52"/>
      </c>
      <c r="BV37" s="81">
        <f t="shared" si="53"/>
      </c>
      <c r="BW37" s="82">
        <f t="shared" si="54"/>
      </c>
      <c r="BX37" s="81">
        <f t="shared" si="55"/>
      </c>
      <c r="BY37" s="82">
        <f t="shared" si="56"/>
      </c>
      <c r="BZ37" s="82">
        <f t="shared" si="57"/>
      </c>
      <c r="CA37" s="85">
        <f t="shared" si="58"/>
      </c>
      <c r="CB37" s="101" t="s">
        <v>27</v>
      </c>
      <c r="CC37" s="95">
        <f t="shared" si="69"/>
        <v>0</v>
      </c>
      <c r="CD37" s="96" t="s">
        <v>5</v>
      </c>
      <c r="CE37" s="44" t="s">
        <v>35</v>
      </c>
      <c r="CG37" s="136"/>
      <c r="CH37" s="136"/>
      <c r="CI37" s="136"/>
      <c r="CJ37" s="135">
        <f t="shared" si="60"/>
      </c>
      <c r="CK37" s="135">
        <f t="shared" si="61"/>
        <v>0</v>
      </c>
      <c r="CL37" s="135">
        <f t="shared" si="62"/>
        <v>0</v>
      </c>
      <c r="CM37" s="135">
        <f t="shared" si="63"/>
        <v>0</v>
      </c>
      <c r="CN37" s="204">
        <f>TRIM('選手名簿'!G30)</f>
      </c>
      <c r="CO37" s="204">
        <f>TRIM('選手名簿'!H30)</f>
      </c>
      <c r="CQ37" s="179" t="s">
        <v>304</v>
      </c>
    </row>
    <row r="38" spans="1:95" s="74" customFormat="1" ht="14.25">
      <c r="A38" s="74">
        <f t="shared" si="8"/>
      </c>
      <c r="B38" s="74">
        <f t="shared" si="9"/>
      </c>
      <c r="C38" s="19">
        <v>28</v>
      </c>
      <c r="D38" s="198">
        <f>TRIM('選手名簿'!E31)</f>
      </c>
      <c r="E38" s="205">
        <f t="shared" si="10"/>
      </c>
      <c r="F38" s="205">
        <f t="shared" si="11"/>
      </c>
      <c r="G38" s="200">
        <f>TRIM('選手名簿'!J31)</f>
      </c>
      <c r="H38" s="200">
        <f>TRIM('選手名簿'!I31)</f>
      </c>
      <c r="I38" s="76"/>
      <c r="J38" s="125"/>
      <c r="K38" s="77">
        <f t="shared" si="0"/>
      </c>
      <c r="L38" s="78"/>
      <c r="M38" s="125"/>
      <c r="N38" s="77">
        <f t="shared" si="1"/>
      </c>
      <c r="O38" s="78"/>
      <c r="P38" s="79"/>
      <c r="Q38" s="77">
        <f t="shared" si="2"/>
      </c>
      <c r="R38" s="127"/>
      <c r="S38" s="80">
        <f t="shared" si="3"/>
        <v>0</v>
      </c>
      <c r="T38" s="80">
        <f t="shared" si="12"/>
      </c>
      <c r="U38" s="80">
        <f t="shared" si="13"/>
      </c>
      <c r="V38" s="129"/>
      <c r="W38" s="75">
        <f>IF(V38="","",CONCATENATE(V38,DATA!J33))</f>
      </c>
      <c r="X38" s="81">
        <f t="shared" si="14"/>
      </c>
      <c r="Y38" s="81">
        <f t="shared" si="65"/>
      </c>
      <c r="Z38" s="82">
        <f t="shared" si="66"/>
      </c>
      <c r="AA38" s="81">
        <f t="shared" si="67"/>
      </c>
      <c r="AB38" s="82">
        <f t="shared" si="68"/>
      </c>
      <c r="AC38" s="81">
        <f t="shared" si="15"/>
      </c>
      <c r="AD38" s="82">
        <f t="shared" si="16"/>
      </c>
      <c r="AE38" s="81">
        <f t="shared" si="17"/>
      </c>
      <c r="AF38" s="82">
        <f t="shared" si="18"/>
      </c>
      <c r="AG38" s="81">
        <f t="shared" si="19"/>
      </c>
      <c r="AH38" s="82">
        <f t="shared" si="20"/>
      </c>
      <c r="AI38" s="81">
        <f t="shared" si="21"/>
      </c>
      <c r="AJ38" s="82">
        <f t="shared" si="22"/>
      </c>
      <c r="AK38" s="81">
        <f t="shared" si="23"/>
      </c>
      <c r="AL38" s="82">
        <f t="shared" si="24"/>
      </c>
      <c r="AM38" s="81">
        <f t="shared" si="25"/>
      </c>
      <c r="AN38" s="82">
        <f t="shared" si="26"/>
      </c>
      <c r="AO38" s="81">
        <f t="shared" si="4"/>
      </c>
      <c r="AP38" s="82">
        <f t="shared" si="5"/>
      </c>
      <c r="AQ38" s="81">
        <f t="shared" si="27"/>
      </c>
      <c r="AR38" s="82">
        <f t="shared" si="28"/>
      </c>
      <c r="AS38" s="81">
        <f t="shared" si="6"/>
      </c>
      <c r="AT38" s="82">
        <f t="shared" si="7"/>
      </c>
      <c r="AU38" s="81">
        <f t="shared" si="29"/>
      </c>
      <c r="AV38" s="82">
        <f t="shared" si="30"/>
      </c>
      <c r="AW38" s="82">
        <f t="shared" si="64"/>
      </c>
      <c r="AX38" s="83">
        <f t="shared" si="31"/>
      </c>
      <c r="AY38" s="131"/>
      <c r="AZ38" s="84">
        <f>IF(AY38="","",CONCATENATE(AY38,DATA!J33))</f>
      </c>
      <c r="BA38" s="81">
        <f t="shared" si="32"/>
      </c>
      <c r="BB38" s="81">
        <f t="shared" si="33"/>
      </c>
      <c r="BC38" s="82">
        <f t="shared" si="34"/>
      </c>
      <c r="BD38" s="81">
        <f t="shared" si="35"/>
      </c>
      <c r="BE38" s="82">
        <f t="shared" si="36"/>
      </c>
      <c r="BF38" s="81">
        <f t="shared" si="37"/>
      </c>
      <c r="BG38" s="82">
        <f t="shared" si="38"/>
      </c>
      <c r="BH38" s="81">
        <f t="shared" si="39"/>
      </c>
      <c r="BI38" s="82">
        <f t="shared" si="40"/>
      </c>
      <c r="BJ38" s="81">
        <f t="shared" si="41"/>
      </c>
      <c r="BK38" s="82">
        <f t="shared" si="42"/>
      </c>
      <c r="BL38" s="81">
        <f t="shared" si="43"/>
      </c>
      <c r="BM38" s="82">
        <f t="shared" si="44"/>
      </c>
      <c r="BN38" s="81">
        <f t="shared" si="45"/>
      </c>
      <c r="BO38" s="82">
        <f t="shared" si="46"/>
      </c>
      <c r="BP38" s="81">
        <f t="shared" si="47"/>
      </c>
      <c r="BQ38" s="82">
        <f t="shared" si="48"/>
      </c>
      <c r="BR38" s="81">
        <f t="shared" si="49"/>
      </c>
      <c r="BS38" s="82">
        <f t="shared" si="50"/>
      </c>
      <c r="BT38" s="81">
        <f t="shared" si="51"/>
      </c>
      <c r="BU38" s="82">
        <f t="shared" si="52"/>
      </c>
      <c r="BV38" s="81">
        <f t="shared" si="53"/>
      </c>
      <c r="BW38" s="82">
        <f t="shared" si="54"/>
      </c>
      <c r="BX38" s="81">
        <f t="shared" si="55"/>
      </c>
      <c r="BY38" s="82">
        <f t="shared" si="56"/>
      </c>
      <c r="BZ38" s="82">
        <f t="shared" si="57"/>
      </c>
      <c r="CA38" s="85">
        <f t="shared" si="58"/>
      </c>
      <c r="CB38" s="101" t="s">
        <v>28</v>
      </c>
      <c r="CC38" s="95">
        <f t="shared" si="69"/>
        <v>0</v>
      </c>
      <c r="CD38" s="96" t="s">
        <v>5</v>
      </c>
      <c r="CE38" s="44" t="s">
        <v>49</v>
      </c>
      <c r="CG38" s="136"/>
      <c r="CH38" s="136"/>
      <c r="CI38" s="136"/>
      <c r="CJ38" s="135">
        <f t="shared" si="60"/>
      </c>
      <c r="CK38" s="135">
        <f t="shared" si="61"/>
        <v>0</v>
      </c>
      <c r="CL38" s="135">
        <f t="shared" si="62"/>
        <v>0</v>
      </c>
      <c r="CM38" s="135">
        <f t="shared" si="63"/>
        <v>0</v>
      </c>
      <c r="CN38" s="204">
        <f>TRIM('選手名簿'!G31)</f>
      </c>
      <c r="CO38" s="204">
        <f>TRIM('選手名簿'!H31)</f>
      </c>
      <c r="CQ38" s="179" t="s">
        <v>305</v>
      </c>
    </row>
    <row r="39" spans="1:95" s="74" customFormat="1" ht="14.25">
      <c r="A39" s="74">
        <f t="shared" si="8"/>
      </c>
      <c r="B39" s="74">
        <f t="shared" si="9"/>
      </c>
      <c r="C39" s="19">
        <v>29</v>
      </c>
      <c r="D39" s="198">
        <f>TRIM('選手名簿'!E32)</f>
      </c>
      <c r="E39" s="205">
        <f t="shared" si="10"/>
      </c>
      <c r="F39" s="205">
        <f t="shared" si="11"/>
      </c>
      <c r="G39" s="200">
        <f>TRIM('選手名簿'!J32)</f>
      </c>
      <c r="H39" s="200">
        <f>TRIM('選手名簿'!I32)</f>
      </c>
      <c r="I39" s="76"/>
      <c r="J39" s="125"/>
      <c r="K39" s="77">
        <f t="shared" si="0"/>
      </c>
      <c r="L39" s="78"/>
      <c r="M39" s="125"/>
      <c r="N39" s="77">
        <f t="shared" si="1"/>
      </c>
      <c r="O39" s="78"/>
      <c r="P39" s="79"/>
      <c r="Q39" s="77">
        <f t="shared" si="2"/>
      </c>
      <c r="R39" s="127"/>
      <c r="S39" s="80">
        <f t="shared" si="3"/>
        <v>0</v>
      </c>
      <c r="T39" s="80">
        <f t="shared" si="12"/>
      </c>
      <c r="U39" s="80">
        <f t="shared" si="13"/>
      </c>
      <c r="V39" s="129"/>
      <c r="W39" s="75">
        <f>IF(V39="","",CONCATENATE(V39,DATA!J34))</f>
      </c>
      <c r="X39" s="81">
        <f t="shared" si="14"/>
      </c>
      <c r="Y39" s="81">
        <f t="shared" si="65"/>
      </c>
      <c r="Z39" s="82">
        <f t="shared" si="66"/>
      </c>
      <c r="AA39" s="81">
        <f t="shared" si="67"/>
      </c>
      <c r="AB39" s="82">
        <f t="shared" si="68"/>
      </c>
      <c r="AC39" s="81">
        <f t="shared" si="15"/>
      </c>
      <c r="AD39" s="82">
        <f t="shared" si="16"/>
      </c>
      <c r="AE39" s="81">
        <f t="shared" si="17"/>
      </c>
      <c r="AF39" s="82">
        <f t="shared" si="18"/>
      </c>
      <c r="AG39" s="81">
        <f t="shared" si="19"/>
      </c>
      <c r="AH39" s="82">
        <f t="shared" si="20"/>
      </c>
      <c r="AI39" s="81">
        <f t="shared" si="21"/>
      </c>
      <c r="AJ39" s="82">
        <f t="shared" si="22"/>
      </c>
      <c r="AK39" s="81">
        <f t="shared" si="23"/>
      </c>
      <c r="AL39" s="82">
        <f t="shared" si="24"/>
      </c>
      <c r="AM39" s="81">
        <f t="shared" si="25"/>
      </c>
      <c r="AN39" s="82">
        <f t="shared" si="26"/>
      </c>
      <c r="AO39" s="81">
        <f t="shared" si="4"/>
      </c>
      <c r="AP39" s="82">
        <f t="shared" si="5"/>
      </c>
      <c r="AQ39" s="81">
        <f t="shared" si="27"/>
      </c>
      <c r="AR39" s="82">
        <f t="shared" si="28"/>
      </c>
      <c r="AS39" s="81">
        <f t="shared" si="6"/>
      </c>
      <c r="AT39" s="82">
        <f t="shared" si="7"/>
      </c>
      <c r="AU39" s="81">
        <f t="shared" si="29"/>
      </c>
      <c r="AV39" s="82">
        <f t="shared" si="30"/>
      </c>
      <c r="AW39" s="82">
        <f t="shared" si="64"/>
      </c>
      <c r="AX39" s="83">
        <f t="shared" si="31"/>
      </c>
      <c r="AY39" s="131"/>
      <c r="AZ39" s="84">
        <f>IF(AY39="","",CONCATENATE(AY39,DATA!J34))</f>
      </c>
      <c r="BA39" s="81">
        <f t="shared" si="32"/>
      </c>
      <c r="BB39" s="81">
        <f t="shared" si="33"/>
      </c>
      <c r="BC39" s="82">
        <f t="shared" si="34"/>
      </c>
      <c r="BD39" s="81">
        <f t="shared" si="35"/>
      </c>
      <c r="BE39" s="82">
        <f t="shared" si="36"/>
      </c>
      <c r="BF39" s="81">
        <f t="shared" si="37"/>
      </c>
      <c r="BG39" s="82">
        <f t="shared" si="38"/>
      </c>
      <c r="BH39" s="81">
        <f t="shared" si="39"/>
      </c>
      <c r="BI39" s="82">
        <f t="shared" si="40"/>
      </c>
      <c r="BJ39" s="81">
        <f t="shared" si="41"/>
      </c>
      <c r="BK39" s="82">
        <f t="shared" si="42"/>
      </c>
      <c r="BL39" s="81">
        <f t="shared" si="43"/>
      </c>
      <c r="BM39" s="82">
        <f t="shared" si="44"/>
      </c>
      <c r="BN39" s="81">
        <f t="shared" si="45"/>
      </c>
      <c r="BO39" s="82">
        <f t="shared" si="46"/>
      </c>
      <c r="BP39" s="81">
        <f t="shared" si="47"/>
      </c>
      <c r="BQ39" s="82">
        <f t="shared" si="48"/>
      </c>
      <c r="BR39" s="81">
        <f t="shared" si="49"/>
      </c>
      <c r="BS39" s="82">
        <f t="shared" si="50"/>
      </c>
      <c r="BT39" s="81">
        <f t="shared" si="51"/>
      </c>
      <c r="BU39" s="82">
        <f t="shared" si="52"/>
      </c>
      <c r="BV39" s="81">
        <f t="shared" si="53"/>
      </c>
      <c r="BW39" s="82">
        <f t="shared" si="54"/>
      </c>
      <c r="BX39" s="81">
        <f t="shared" si="55"/>
      </c>
      <c r="BY39" s="82">
        <f t="shared" si="56"/>
      </c>
      <c r="BZ39" s="82">
        <f t="shared" si="57"/>
      </c>
      <c r="CA39" s="85">
        <f t="shared" si="58"/>
      </c>
      <c r="CB39" s="102" t="s">
        <v>164</v>
      </c>
      <c r="CC39" s="98">
        <f t="shared" si="69"/>
        <v>0</v>
      </c>
      <c r="CD39" s="99" t="s">
        <v>5</v>
      </c>
      <c r="CE39" s="44" t="s">
        <v>50</v>
      </c>
      <c r="CG39" s="136"/>
      <c r="CH39" s="136"/>
      <c r="CI39" s="136"/>
      <c r="CJ39" s="135">
        <f t="shared" si="60"/>
      </c>
      <c r="CK39" s="135">
        <f t="shared" si="61"/>
        <v>0</v>
      </c>
      <c r="CL39" s="135">
        <f t="shared" si="62"/>
        <v>0</v>
      </c>
      <c r="CM39" s="135">
        <f t="shared" si="63"/>
        <v>0</v>
      </c>
      <c r="CN39" s="204">
        <f>TRIM('選手名簿'!G32)</f>
      </c>
      <c r="CO39" s="204">
        <f>TRIM('選手名簿'!H32)</f>
      </c>
      <c r="CQ39" s="179" t="s">
        <v>233</v>
      </c>
    </row>
    <row r="40" spans="1:95" s="74" customFormat="1" ht="14.25">
      <c r="A40" s="74">
        <f t="shared" si="8"/>
      </c>
      <c r="B40" s="74">
        <f t="shared" si="9"/>
      </c>
      <c r="C40" s="19">
        <v>30</v>
      </c>
      <c r="D40" s="198">
        <f>TRIM('選手名簿'!E33)</f>
      </c>
      <c r="E40" s="205">
        <f t="shared" si="10"/>
      </c>
      <c r="F40" s="205">
        <f t="shared" si="11"/>
      </c>
      <c r="G40" s="200">
        <f>TRIM('選手名簿'!J33)</f>
      </c>
      <c r="H40" s="200">
        <f>TRIM('選手名簿'!I33)</f>
      </c>
      <c r="I40" s="76"/>
      <c r="J40" s="125"/>
      <c r="K40" s="77">
        <f t="shared" si="0"/>
      </c>
      <c r="L40" s="78"/>
      <c r="M40" s="125"/>
      <c r="N40" s="77">
        <f t="shared" si="1"/>
      </c>
      <c r="O40" s="78"/>
      <c r="P40" s="79"/>
      <c r="Q40" s="77">
        <f t="shared" si="2"/>
      </c>
      <c r="R40" s="127"/>
      <c r="S40" s="80">
        <f t="shared" si="3"/>
        <v>0</v>
      </c>
      <c r="T40" s="80">
        <f t="shared" si="12"/>
      </c>
      <c r="U40" s="80">
        <f t="shared" si="13"/>
      </c>
      <c r="V40" s="129"/>
      <c r="W40" s="75">
        <f>IF(V40="","",CONCATENATE(V40,DATA!J35))</f>
      </c>
      <c r="X40" s="81">
        <f t="shared" si="14"/>
      </c>
      <c r="Y40" s="81">
        <f t="shared" si="65"/>
      </c>
      <c r="Z40" s="82">
        <f t="shared" si="66"/>
      </c>
      <c r="AA40" s="81">
        <f t="shared" si="67"/>
      </c>
      <c r="AB40" s="82">
        <f t="shared" si="68"/>
      </c>
      <c r="AC40" s="81">
        <f t="shared" si="15"/>
      </c>
      <c r="AD40" s="82">
        <f t="shared" si="16"/>
      </c>
      <c r="AE40" s="81">
        <f t="shared" si="17"/>
      </c>
      <c r="AF40" s="82">
        <f t="shared" si="18"/>
      </c>
      <c r="AG40" s="81">
        <f t="shared" si="19"/>
      </c>
      <c r="AH40" s="82">
        <f t="shared" si="20"/>
      </c>
      <c r="AI40" s="81">
        <f t="shared" si="21"/>
      </c>
      <c r="AJ40" s="82">
        <f t="shared" si="22"/>
      </c>
      <c r="AK40" s="81">
        <f t="shared" si="23"/>
      </c>
      <c r="AL40" s="82">
        <f t="shared" si="24"/>
      </c>
      <c r="AM40" s="81">
        <f t="shared" si="25"/>
      </c>
      <c r="AN40" s="82">
        <f t="shared" si="26"/>
      </c>
      <c r="AO40" s="81">
        <f t="shared" si="4"/>
      </c>
      <c r="AP40" s="82">
        <f t="shared" si="5"/>
      </c>
      <c r="AQ40" s="81">
        <f t="shared" si="27"/>
      </c>
      <c r="AR40" s="82">
        <f t="shared" si="28"/>
      </c>
      <c r="AS40" s="81">
        <f t="shared" si="6"/>
      </c>
      <c r="AT40" s="82">
        <f t="shared" si="7"/>
      </c>
      <c r="AU40" s="81">
        <f t="shared" si="29"/>
      </c>
      <c r="AV40" s="82">
        <f t="shared" si="30"/>
      </c>
      <c r="AW40" s="82">
        <f t="shared" si="64"/>
      </c>
      <c r="AX40" s="83">
        <f t="shared" si="31"/>
      </c>
      <c r="AY40" s="131"/>
      <c r="AZ40" s="84">
        <f>IF(AY40="","",CONCATENATE(AY40,DATA!J35))</f>
      </c>
      <c r="BA40" s="81">
        <f t="shared" si="32"/>
      </c>
      <c r="BB40" s="81">
        <f t="shared" si="33"/>
      </c>
      <c r="BC40" s="82">
        <f t="shared" si="34"/>
      </c>
      <c r="BD40" s="81">
        <f t="shared" si="35"/>
      </c>
      <c r="BE40" s="82">
        <f t="shared" si="36"/>
      </c>
      <c r="BF40" s="81">
        <f t="shared" si="37"/>
      </c>
      <c r="BG40" s="82">
        <f t="shared" si="38"/>
      </c>
      <c r="BH40" s="81">
        <f t="shared" si="39"/>
      </c>
      <c r="BI40" s="82">
        <f t="shared" si="40"/>
      </c>
      <c r="BJ40" s="81">
        <f t="shared" si="41"/>
      </c>
      <c r="BK40" s="82">
        <f t="shared" si="42"/>
      </c>
      <c r="BL40" s="81">
        <f t="shared" si="43"/>
      </c>
      <c r="BM40" s="82">
        <f t="shared" si="44"/>
      </c>
      <c r="BN40" s="81">
        <f t="shared" si="45"/>
      </c>
      <c r="BO40" s="82">
        <f t="shared" si="46"/>
      </c>
      <c r="BP40" s="81">
        <f t="shared" si="47"/>
      </c>
      <c r="BQ40" s="82">
        <f t="shared" si="48"/>
      </c>
      <c r="BR40" s="81">
        <f t="shared" si="49"/>
      </c>
      <c r="BS40" s="82">
        <f t="shared" si="50"/>
      </c>
      <c r="BT40" s="81">
        <f t="shared" si="51"/>
      </c>
      <c r="BU40" s="82">
        <f t="shared" si="52"/>
      </c>
      <c r="BV40" s="81">
        <f t="shared" si="53"/>
      </c>
      <c r="BW40" s="82">
        <f t="shared" si="54"/>
      </c>
      <c r="BX40" s="81">
        <f t="shared" si="55"/>
      </c>
      <c r="BY40" s="82">
        <f t="shared" si="56"/>
      </c>
      <c r="BZ40" s="82">
        <f t="shared" si="57"/>
      </c>
      <c r="CA40" s="85">
        <f t="shared" si="58"/>
      </c>
      <c r="CB40" s="101" t="s">
        <v>165</v>
      </c>
      <c r="CC40" s="95">
        <f t="shared" si="69"/>
        <v>0</v>
      </c>
      <c r="CD40" s="96" t="s">
        <v>5</v>
      </c>
      <c r="CE40" s="44" t="s">
        <v>51</v>
      </c>
      <c r="CG40" s="136"/>
      <c r="CH40" s="136"/>
      <c r="CI40" s="136"/>
      <c r="CJ40" s="135">
        <f t="shared" si="60"/>
      </c>
      <c r="CK40" s="135">
        <f t="shared" si="61"/>
        <v>0</v>
      </c>
      <c r="CL40" s="135">
        <f t="shared" si="62"/>
        <v>0</v>
      </c>
      <c r="CM40" s="135">
        <f t="shared" si="63"/>
        <v>0</v>
      </c>
      <c r="CN40" s="204">
        <f>TRIM('選手名簿'!G33)</f>
      </c>
      <c r="CO40" s="204">
        <f>TRIM('選手名簿'!H33)</f>
      </c>
      <c r="CQ40" s="179" t="s">
        <v>306</v>
      </c>
    </row>
    <row r="41" spans="1:95" s="74" customFormat="1" ht="14.25">
      <c r="A41" s="74">
        <f t="shared" si="8"/>
      </c>
      <c r="B41" s="74">
        <f t="shared" si="9"/>
      </c>
      <c r="C41" s="19">
        <v>31</v>
      </c>
      <c r="D41" s="198">
        <f>TRIM('選手名簿'!E34)</f>
      </c>
      <c r="E41" s="205">
        <f t="shared" si="10"/>
      </c>
      <c r="F41" s="205">
        <f t="shared" si="11"/>
      </c>
      <c r="G41" s="200">
        <f>TRIM('選手名簿'!J34)</f>
      </c>
      <c r="H41" s="200">
        <f>TRIM('選手名簿'!I34)</f>
      </c>
      <c r="I41" s="76"/>
      <c r="J41" s="125"/>
      <c r="K41" s="77">
        <f t="shared" si="0"/>
      </c>
      <c r="L41" s="78"/>
      <c r="M41" s="125"/>
      <c r="N41" s="77">
        <f t="shared" si="1"/>
      </c>
      <c r="O41" s="78"/>
      <c r="P41" s="79"/>
      <c r="Q41" s="77">
        <f t="shared" si="2"/>
      </c>
      <c r="R41" s="127"/>
      <c r="S41" s="80">
        <f t="shared" si="3"/>
        <v>0</v>
      </c>
      <c r="T41" s="80">
        <f t="shared" si="12"/>
      </c>
      <c r="U41" s="80">
        <f t="shared" si="13"/>
      </c>
      <c r="V41" s="129"/>
      <c r="W41" s="75">
        <f>IF(V41="","",CONCATENATE(V41,DATA!J36))</f>
      </c>
      <c r="X41" s="81">
        <f t="shared" si="14"/>
      </c>
      <c r="Y41" s="81">
        <f t="shared" si="65"/>
      </c>
      <c r="Z41" s="82">
        <f t="shared" si="66"/>
      </c>
      <c r="AA41" s="81">
        <f t="shared" si="67"/>
      </c>
      <c r="AB41" s="82">
        <f t="shared" si="68"/>
      </c>
      <c r="AC41" s="81">
        <f t="shared" si="15"/>
      </c>
      <c r="AD41" s="82">
        <f t="shared" si="16"/>
      </c>
      <c r="AE41" s="81">
        <f t="shared" si="17"/>
      </c>
      <c r="AF41" s="82">
        <f t="shared" si="18"/>
      </c>
      <c r="AG41" s="81">
        <f t="shared" si="19"/>
      </c>
      <c r="AH41" s="82">
        <f t="shared" si="20"/>
      </c>
      <c r="AI41" s="81">
        <f t="shared" si="21"/>
      </c>
      <c r="AJ41" s="82">
        <f t="shared" si="22"/>
      </c>
      <c r="AK41" s="81">
        <f t="shared" si="23"/>
      </c>
      <c r="AL41" s="82">
        <f t="shared" si="24"/>
      </c>
      <c r="AM41" s="81">
        <f t="shared" si="25"/>
      </c>
      <c r="AN41" s="82">
        <f t="shared" si="26"/>
      </c>
      <c r="AO41" s="81">
        <f t="shared" si="4"/>
      </c>
      <c r="AP41" s="82">
        <f t="shared" si="5"/>
      </c>
      <c r="AQ41" s="81">
        <f t="shared" si="27"/>
      </c>
      <c r="AR41" s="82">
        <f t="shared" si="28"/>
      </c>
      <c r="AS41" s="81">
        <f t="shared" si="6"/>
      </c>
      <c r="AT41" s="82">
        <f t="shared" si="7"/>
      </c>
      <c r="AU41" s="81">
        <f t="shared" si="29"/>
      </c>
      <c r="AV41" s="82">
        <f t="shared" si="30"/>
      </c>
      <c r="AW41" s="82">
        <f t="shared" si="64"/>
      </c>
      <c r="AX41" s="83">
        <f t="shared" si="31"/>
      </c>
      <c r="AY41" s="131"/>
      <c r="AZ41" s="84">
        <f>IF(AY41="","",CONCATENATE(AY41,DATA!J36))</f>
      </c>
      <c r="BA41" s="81">
        <f t="shared" si="32"/>
      </c>
      <c r="BB41" s="81">
        <f t="shared" si="33"/>
      </c>
      <c r="BC41" s="82">
        <f t="shared" si="34"/>
      </c>
      <c r="BD41" s="81">
        <f t="shared" si="35"/>
      </c>
      <c r="BE41" s="82">
        <f t="shared" si="36"/>
      </c>
      <c r="BF41" s="81">
        <f t="shared" si="37"/>
      </c>
      <c r="BG41" s="82">
        <f t="shared" si="38"/>
      </c>
      <c r="BH41" s="81">
        <f t="shared" si="39"/>
      </c>
      <c r="BI41" s="82">
        <f t="shared" si="40"/>
      </c>
      <c r="BJ41" s="81">
        <f t="shared" si="41"/>
      </c>
      <c r="BK41" s="82">
        <f t="shared" si="42"/>
      </c>
      <c r="BL41" s="81">
        <f t="shared" si="43"/>
      </c>
      <c r="BM41" s="82">
        <f t="shared" si="44"/>
      </c>
      <c r="BN41" s="81">
        <f t="shared" si="45"/>
      </c>
      <c r="BO41" s="82">
        <f t="shared" si="46"/>
      </c>
      <c r="BP41" s="81">
        <f t="shared" si="47"/>
      </c>
      <c r="BQ41" s="82">
        <f t="shared" si="48"/>
      </c>
      <c r="BR41" s="81">
        <f t="shared" si="49"/>
      </c>
      <c r="BS41" s="82">
        <f t="shared" si="50"/>
      </c>
      <c r="BT41" s="81">
        <f t="shared" si="51"/>
      </c>
      <c r="BU41" s="82">
        <f t="shared" si="52"/>
      </c>
      <c r="BV41" s="81">
        <f t="shared" si="53"/>
      </c>
      <c r="BW41" s="82">
        <f t="shared" si="54"/>
      </c>
      <c r="BX41" s="81">
        <f t="shared" si="55"/>
      </c>
      <c r="BY41" s="82">
        <f t="shared" si="56"/>
      </c>
      <c r="BZ41" s="82">
        <f t="shared" si="57"/>
      </c>
      <c r="CA41" s="85">
        <f t="shared" si="58"/>
      </c>
      <c r="CB41" s="103" t="s">
        <v>166</v>
      </c>
      <c r="CC41" s="104">
        <f t="shared" si="69"/>
        <v>0</v>
      </c>
      <c r="CD41" s="105" t="s">
        <v>5</v>
      </c>
      <c r="CE41" s="44" t="s">
        <v>52</v>
      </c>
      <c r="CG41" s="136"/>
      <c r="CH41" s="136"/>
      <c r="CI41" s="136"/>
      <c r="CJ41" s="135">
        <f t="shared" si="60"/>
      </c>
      <c r="CK41" s="135">
        <f t="shared" si="61"/>
        <v>0</v>
      </c>
      <c r="CL41" s="135">
        <f t="shared" si="62"/>
        <v>0</v>
      </c>
      <c r="CM41" s="135">
        <f t="shared" si="63"/>
        <v>0</v>
      </c>
      <c r="CN41" s="204">
        <f>TRIM('選手名簿'!G34)</f>
      </c>
      <c r="CO41" s="204">
        <f>TRIM('選手名簿'!H34)</f>
      </c>
      <c r="CQ41" s="179" t="s">
        <v>307</v>
      </c>
    </row>
    <row r="42" spans="1:95" s="74" customFormat="1" ht="14.25">
      <c r="A42" s="74">
        <f t="shared" si="8"/>
      </c>
      <c r="B42" s="74">
        <f t="shared" si="9"/>
      </c>
      <c r="C42" s="19">
        <v>32</v>
      </c>
      <c r="D42" s="198">
        <f>TRIM('選手名簿'!E35)</f>
      </c>
      <c r="E42" s="205">
        <f t="shared" si="10"/>
      </c>
      <c r="F42" s="205">
        <f t="shared" si="11"/>
      </c>
      <c r="G42" s="200">
        <f>TRIM('選手名簿'!J35)</f>
      </c>
      <c r="H42" s="200">
        <f>TRIM('選手名簿'!I35)</f>
      </c>
      <c r="I42" s="76"/>
      <c r="J42" s="125"/>
      <c r="K42" s="77">
        <f t="shared" si="0"/>
      </c>
      <c r="L42" s="78"/>
      <c r="M42" s="125"/>
      <c r="N42" s="77">
        <f t="shared" si="1"/>
      </c>
      <c r="O42" s="78"/>
      <c r="P42" s="79"/>
      <c r="Q42" s="77">
        <f t="shared" si="2"/>
      </c>
      <c r="R42" s="127"/>
      <c r="S42" s="80">
        <f t="shared" si="3"/>
        <v>0</v>
      </c>
      <c r="T42" s="80">
        <f t="shared" si="12"/>
      </c>
      <c r="U42" s="80">
        <f t="shared" si="13"/>
      </c>
      <c r="V42" s="129"/>
      <c r="W42" s="75">
        <f>IF(V42="","",CONCATENATE(V42,DATA!J37))</f>
      </c>
      <c r="X42" s="81">
        <f t="shared" si="14"/>
      </c>
      <c r="Y42" s="81">
        <f t="shared" si="65"/>
      </c>
      <c r="Z42" s="82">
        <f t="shared" si="66"/>
      </c>
      <c r="AA42" s="81">
        <f t="shared" si="67"/>
      </c>
      <c r="AB42" s="82">
        <f t="shared" si="68"/>
      </c>
      <c r="AC42" s="81">
        <f t="shared" si="15"/>
      </c>
      <c r="AD42" s="82">
        <f t="shared" si="16"/>
      </c>
      <c r="AE42" s="81">
        <f t="shared" si="17"/>
      </c>
      <c r="AF42" s="82">
        <f t="shared" si="18"/>
      </c>
      <c r="AG42" s="81">
        <f t="shared" si="19"/>
      </c>
      <c r="AH42" s="82">
        <f t="shared" si="20"/>
      </c>
      <c r="AI42" s="81">
        <f t="shared" si="21"/>
      </c>
      <c r="AJ42" s="82">
        <f t="shared" si="22"/>
      </c>
      <c r="AK42" s="81">
        <f t="shared" si="23"/>
      </c>
      <c r="AL42" s="82">
        <f t="shared" si="24"/>
      </c>
      <c r="AM42" s="81">
        <f t="shared" si="25"/>
      </c>
      <c r="AN42" s="82">
        <f t="shared" si="26"/>
      </c>
      <c r="AO42" s="81">
        <f t="shared" si="4"/>
      </c>
      <c r="AP42" s="82">
        <f t="shared" si="5"/>
      </c>
      <c r="AQ42" s="81">
        <f t="shared" si="27"/>
      </c>
      <c r="AR42" s="82">
        <f t="shared" si="28"/>
      </c>
      <c r="AS42" s="81">
        <f t="shared" si="6"/>
      </c>
      <c r="AT42" s="82">
        <f t="shared" si="7"/>
      </c>
      <c r="AU42" s="81">
        <f t="shared" si="29"/>
      </c>
      <c r="AV42" s="82">
        <f t="shared" si="30"/>
      </c>
      <c r="AW42" s="82">
        <f t="shared" si="64"/>
      </c>
      <c r="AX42" s="83">
        <f t="shared" si="31"/>
      </c>
      <c r="AY42" s="131"/>
      <c r="AZ42" s="84">
        <f>IF(AY42="","",CONCATENATE(AY42,DATA!J37))</f>
      </c>
      <c r="BA42" s="81">
        <f t="shared" si="32"/>
      </c>
      <c r="BB42" s="81">
        <f t="shared" si="33"/>
      </c>
      <c r="BC42" s="82">
        <f t="shared" si="34"/>
      </c>
      <c r="BD42" s="81">
        <f t="shared" si="35"/>
      </c>
      <c r="BE42" s="82">
        <f t="shared" si="36"/>
      </c>
      <c r="BF42" s="81">
        <f t="shared" si="37"/>
      </c>
      <c r="BG42" s="82">
        <f t="shared" si="38"/>
      </c>
      <c r="BH42" s="81">
        <f t="shared" si="39"/>
      </c>
      <c r="BI42" s="82">
        <f t="shared" si="40"/>
      </c>
      <c r="BJ42" s="81">
        <f t="shared" si="41"/>
      </c>
      <c r="BK42" s="82">
        <f t="shared" si="42"/>
      </c>
      <c r="BL42" s="81">
        <f t="shared" si="43"/>
      </c>
      <c r="BM42" s="82">
        <f t="shared" si="44"/>
      </c>
      <c r="BN42" s="81">
        <f t="shared" si="45"/>
      </c>
      <c r="BO42" s="82">
        <f t="shared" si="46"/>
      </c>
      <c r="BP42" s="81">
        <f t="shared" si="47"/>
      </c>
      <c r="BQ42" s="82">
        <f t="shared" si="48"/>
      </c>
      <c r="BR42" s="81">
        <f t="shared" si="49"/>
      </c>
      <c r="BS42" s="82">
        <f t="shared" si="50"/>
      </c>
      <c r="BT42" s="81">
        <f t="shared" si="51"/>
      </c>
      <c r="BU42" s="82">
        <f t="shared" si="52"/>
      </c>
      <c r="BV42" s="81">
        <f t="shared" si="53"/>
      </c>
      <c r="BW42" s="82">
        <f t="shared" si="54"/>
      </c>
      <c r="BX42" s="81">
        <f t="shared" si="55"/>
      </c>
      <c r="BY42" s="82">
        <f t="shared" si="56"/>
      </c>
      <c r="BZ42" s="82">
        <f t="shared" si="57"/>
      </c>
      <c r="CA42" s="85">
        <f t="shared" si="58"/>
      </c>
      <c r="CB42" s="106" t="s">
        <v>184</v>
      </c>
      <c r="CC42" s="92">
        <f aca="true" t="shared" si="70" ref="CC42:CC53">COUNTIF($AZ$11:$AZ$160,CE42)</f>
        <v>0</v>
      </c>
      <c r="CD42" s="93" t="s">
        <v>5</v>
      </c>
      <c r="CE42" s="44" t="s">
        <v>31</v>
      </c>
      <c r="CG42" s="136"/>
      <c r="CH42" s="135"/>
      <c r="CI42" s="135"/>
      <c r="CJ42" s="135">
        <f t="shared" si="60"/>
      </c>
      <c r="CK42" s="135">
        <f t="shared" si="61"/>
        <v>0</v>
      </c>
      <c r="CL42" s="135">
        <f t="shared" si="62"/>
        <v>0</v>
      </c>
      <c r="CM42" s="135">
        <f t="shared" si="63"/>
        <v>0</v>
      </c>
      <c r="CN42" s="204">
        <f>TRIM('選手名簿'!G35)</f>
      </c>
      <c r="CO42" s="204">
        <f>TRIM('選手名簿'!H35)</f>
      </c>
      <c r="CQ42" s="179" t="s">
        <v>308</v>
      </c>
    </row>
    <row r="43" spans="1:95" s="74" customFormat="1" ht="14.25">
      <c r="A43" s="74">
        <f t="shared" si="8"/>
      </c>
      <c r="B43" s="74">
        <f t="shared" si="9"/>
      </c>
      <c r="C43" s="19">
        <v>33</v>
      </c>
      <c r="D43" s="198">
        <f>TRIM('選手名簿'!E36)</f>
      </c>
      <c r="E43" s="205">
        <f t="shared" si="10"/>
      </c>
      <c r="F43" s="205">
        <f t="shared" si="11"/>
      </c>
      <c r="G43" s="200">
        <f>TRIM('選手名簿'!J36)</f>
      </c>
      <c r="H43" s="200">
        <f>TRIM('選手名簿'!I36)</f>
      </c>
      <c r="I43" s="76"/>
      <c r="J43" s="125"/>
      <c r="K43" s="77">
        <f aca="true" t="shared" si="71" ref="K43:K74">IF(J43="","",IF($G43="男",VLOOKUP(J43,$CB$11:$CF$35,4,FALSE),IF($G43="女",VLOOKUP(J43,$CB$11:$CF$35,5,FALSE))))</f>
      </c>
      <c r="L43" s="78"/>
      <c r="M43" s="125"/>
      <c r="N43" s="77">
        <f t="shared" si="1"/>
      </c>
      <c r="O43" s="78"/>
      <c r="P43" s="79"/>
      <c r="Q43" s="77">
        <f aca="true" t="shared" si="72" ref="Q43:Q74">IF(P43="","",IF($G43="男",VLOOKUP(P43,$CB$11:$CF$35,4,FALSE),IF($G43="女",VLOOKUP(P43,$CB$11:$CF$35,5,FALSE))))</f>
      </c>
      <c r="R43" s="127"/>
      <c r="S43" s="80">
        <f aca="true" t="shared" si="73" ref="S43:S74">COUNT(K43,N43,Q43)</f>
        <v>0</v>
      </c>
      <c r="T43" s="80">
        <f t="shared" si="12"/>
      </c>
      <c r="U43" s="80">
        <f t="shared" si="13"/>
      </c>
      <c r="V43" s="129"/>
      <c r="W43" s="75">
        <f>IF(V43="","",CONCATENATE(V43,DATA!J38))</f>
      </c>
      <c r="X43" s="81">
        <f aca="true" t="shared" si="74" ref="X43:X74">IF(W43="","",VLOOKUP(W43,$CH$11:$CI$30,2,FALSE))</f>
      </c>
      <c r="Y43" s="81">
        <f t="shared" si="65"/>
      </c>
      <c r="Z43" s="82">
        <f t="shared" si="66"/>
      </c>
      <c r="AA43" s="81">
        <f t="shared" si="67"/>
      </c>
      <c r="AB43" s="82">
        <f t="shared" si="68"/>
      </c>
      <c r="AC43" s="81">
        <f t="shared" si="15"/>
      </c>
      <c r="AD43" s="82">
        <f t="shared" si="16"/>
      </c>
      <c r="AE43" s="81">
        <f t="shared" si="17"/>
      </c>
      <c r="AF43" s="82">
        <f t="shared" si="18"/>
      </c>
      <c r="AG43" s="81">
        <f t="shared" si="19"/>
      </c>
      <c r="AH43" s="82">
        <f t="shared" si="20"/>
      </c>
      <c r="AI43" s="81">
        <f t="shared" si="21"/>
      </c>
      <c r="AJ43" s="82">
        <f t="shared" si="22"/>
      </c>
      <c r="AK43" s="81">
        <f t="shared" si="23"/>
      </c>
      <c r="AL43" s="82">
        <f t="shared" si="24"/>
      </c>
      <c r="AM43" s="81">
        <f t="shared" si="25"/>
      </c>
      <c r="AN43" s="82">
        <f t="shared" si="26"/>
      </c>
      <c r="AO43" s="81">
        <f aca="true" t="shared" si="75" ref="AO43:AO74">IF($W43="C2",$C43,"")</f>
      </c>
      <c r="AP43" s="82">
        <f aca="true" t="shared" si="76" ref="AP43:AP74">IF($W43="C2",RANK(AO43,AO$11:AO$160,1),"")</f>
      </c>
      <c r="AQ43" s="81">
        <f t="shared" si="27"/>
      </c>
      <c r="AR43" s="82">
        <f t="shared" si="28"/>
      </c>
      <c r="AS43" s="81">
        <f aca="true" t="shared" si="77" ref="AS43:AS74">IF($W43="E2",$C43,"")</f>
      </c>
      <c r="AT43" s="82">
        <f aca="true" t="shared" si="78" ref="AT43:AT74">IF($W43="E2",RANK(AS43,AS$11:AS$160,1),"")</f>
      </c>
      <c r="AU43" s="81">
        <f t="shared" si="29"/>
      </c>
      <c r="AV43" s="82">
        <f t="shared" si="30"/>
      </c>
      <c r="AW43" s="82">
        <f t="shared" si="64"/>
      </c>
      <c r="AX43" s="83">
        <f t="shared" si="31"/>
      </c>
      <c r="AY43" s="131"/>
      <c r="AZ43" s="84">
        <f>IF(AY43="","",CONCATENATE(AY43,DATA!J38))</f>
      </c>
      <c r="BA43" s="81">
        <f t="shared" si="32"/>
      </c>
      <c r="BB43" s="81">
        <f t="shared" si="33"/>
      </c>
      <c r="BC43" s="82">
        <f t="shared" si="34"/>
      </c>
      <c r="BD43" s="81">
        <f t="shared" si="35"/>
      </c>
      <c r="BE43" s="82">
        <f t="shared" si="36"/>
      </c>
      <c r="BF43" s="81">
        <f t="shared" si="37"/>
      </c>
      <c r="BG43" s="82">
        <f t="shared" si="38"/>
      </c>
      <c r="BH43" s="81">
        <f t="shared" si="39"/>
      </c>
      <c r="BI43" s="82">
        <f t="shared" si="40"/>
      </c>
      <c r="BJ43" s="81">
        <f t="shared" si="41"/>
      </c>
      <c r="BK43" s="82">
        <f t="shared" si="42"/>
      </c>
      <c r="BL43" s="81">
        <f t="shared" si="43"/>
      </c>
      <c r="BM43" s="82">
        <f t="shared" si="44"/>
      </c>
      <c r="BN43" s="81">
        <f t="shared" si="45"/>
      </c>
      <c r="BO43" s="82">
        <f t="shared" si="46"/>
      </c>
      <c r="BP43" s="81">
        <f t="shared" si="47"/>
      </c>
      <c r="BQ43" s="82">
        <f t="shared" si="48"/>
      </c>
      <c r="BR43" s="81">
        <f t="shared" si="49"/>
      </c>
      <c r="BS43" s="82">
        <f t="shared" si="50"/>
      </c>
      <c r="BT43" s="81">
        <f t="shared" si="51"/>
      </c>
      <c r="BU43" s="82">
        <f t="shared" si="52"/>
      </c>
      <c r="BV43" s="81">
        <f t="shared" si="53"/>
      </c>
      <c r="BW43" s="82">
        <f t="shared" si="54"/>
      </c>
      <c r="BX43" s="81">
        <f t="shared" si="55"/>
      </c>
      <c r="BY43" s="82">
        <f t="shared" si="56"/>
      </c>
      <c r="BZ43" s="82">
        <f t="shared" si="57"/>
      </c>
      <c r="CA43" s="85">
        <f t="shared" si="58"/>
      </c>
      <c r="CB43" s="107" t="s">
        <v>185</v>
      </c>
      <c r="CC43" s="95">
        <f t="shared" si="70"/>
        <v>0</v>
      </c>
      <c r="CD43" s="96" t="s">
        <v>5</v>
      </c>
      <c r="CE43" s="44" t="s">
        <v>32</v>
      </c>
      <c r="CG43" s="136"/>
      <c r="CH43" s="135"/>
      <c r="CI43" s="135"/>
      <c r="CJ43" s="135">
        <f t="shared" si="60"/>
      </c>
      <c r="CK43" s="135">
        <f t="shared" si="61"/>
        <v>0</v>
      </c>
      <c r="CL43" s="135">
        <f t="shared" si="62"/>
        <v>0</v>
      </c>
      <c r="CM43" s="135">
        <f t="shared" si="63"/>
        <v>0</v>
      </c>
      <c r="CN43" s="204">
        <f>TRIM('選手名簿'!G36)</f>
      </c>
      <c r="CO43" s="204">
        <f>TRIM('選手名簿'!H36)</f>
      </c>
      <c r="CQ43" s="179" t="s">
        <v>309</v>
      </c>
    </row>
    <row r="44" spans="1:95" s="74" customFormat="1" ht="14.25">
      <c r="A44" s="74">
        <f t="shared" si="8"/>
      </c>
      <c r="B44" s="74">
        <f t="shared" si="9"/>
      </c>
      <c r="C44" s="19">
        <v>34</v>
      </c>
      <c r="D44" s="198">
        <f>TRIM('選手名簿'!E37)</f>
      </c>
      <c r="E44" s="205">
        <f t="shared" si="10"/>
      </c>
      <c r="F44" s="205">
        <f t="shared" si="11"/>
      </c>
      <c r="G44" s="200">
        <f>TRIM('選手名簿'!J37)</f>
      </c>
      <c r="H44" s="200">
        <f>TRIM('選手名簿'!I37)</f>
      </c>
      <c r="I44" s="76"/>
      <c r="J44" s="125"/>
      <c r="K44" s="77">
        <f t="shared" si="71"/>
      </c>
      <c r="L44" s="78"/>
      <c r="M44" s="125"/>
      <c r="N44" s="77">
        <f t="shared" si="1"/>
      </c>
      <c r="O44" s="78"/>
      <c r="P44" s="79"/>
      <c r="Q44" s="77">
        <f t="shared" si="72"/>
      </c>
      <c r="R44" s="127"/>
      <c r="S44" s="80">
        <f t="shared" si="73"/>
        <v>0</v>
      </c>
      <c r="T44" s="80">
        <f t="shared" si="12"/>
      </c>
      <c r="U44" s="80">
        <f t="shared" si="13"/>
      </c>
      <c r="V44" s="129"/>
      <c r="W44" s="75">
        <f>IF(V44="","",CONCATENATE(V44,DATA!J39))</f>
      </c>
      <c r="X44" s="81">
        <f t="shared" si="74"/>
      </c>
      <c r="Y44" s="81">
        <f t="shared" si="65"/>
      </c>
      <c r="Z44" s="82">
        <f t="shared" si="66"/>
      </c>
      <c r="AA44" s="81">
        <f t="shared" si="67"/>
      </c>
      <c r="AB44" s="82">
        <f t="shared" si="68"/>
      </c>
      <c r="AC44" s="81">
        <f t="shared" si="15"/>
      </c>
      <c r="AD44" s="82">
        <f t="shared" si="16"/>
      </c>
      <c r="AE44" s="81">
        <f t="shared" si="17"/>
      </c>
      <c r="AF44" s="82">
        <f t="shared" si="18"/>
      </c>
      <c r="AG44" s="81">
        <f t="shared" si="19"/>
      </c>
      <c r="AH44" s="82">
        <f t="shared" si="20"/>
      </c>
      <c r="AI44" s="81">
        <f t="shared" si="21"/>
      </c>
      <c r="AJ44" s="82">
        <f t="shared" si="22"/>
      </c>
      <c r="AK44" s="81">
        <f t="shared" si="23"/>
      </c>
      <c r="AL44" s="82">
        <f t="shared" si="24"/>
      </c>
      <c r="AM44" s="81">
        <f t="shared" si="25"/>
      </c>
      <c r="AN44" s="82">
        <f t="shared" si="26"/>
      </c>
      <c r="AO44" s="81">
        <f t="shared" si="75"/>
      </c>
      <c r="AP44" s="82">
        <f t="shared" si="76"/>
      </c>
      <c r="AQ44" s="81">
        <f t="shared" si="27"/>
      </c>
      <c r="AR44" s="82">
        <f t="shared" si="28"/>
      </c>
      <c r="AS44" s="81">
        <f t="shared" si="77"/>
      </c>
      <c r="AT44" s="82">
        <f t="shared" si="78"/>
      </c>
      <c r="AU44" s="81">
        <f t="shared" si="29"/>
      </c>
      <c r="AV44" s="82">
        <f t="shared" si="30"/>
      </c>
      <c r="AW44" s="82">
        <f t="shared" si="64"/>
      </c>
      <c r="AX44" s="83">
        <f t="shared" si="31"/>
      </c>
      <c r="AY44" s="131"/>
      <c r="AZ44" s="84">
        <f>IF(AY44="","",CONCATENATE(AY44,DATA!J39))</f>
      </c>
      <c r="BA44" s="81">
        <f t="shared" si="32"/>
      </c>
      <c r="BB44" s="81">
        <f t="shared" si="33"/>
      </c>
      <c r="BC44" s="82">
        <f t="shared" si="34"/>
      </c>
      <c r="BD44" s="81">
        <f t="shared" si="35"/>
      </c>
      <c r="BE44" s="82">
        <f t="shared" si="36"/>
      </c>
      <c r="BF44" s="81">
        <f t="shared" si="37"/>
      </c>
      <c r="BG44" s="82">
        <f t="shared" si="38"/>
      </c>
      <c r="BH44" s="81">
        <f t="shared" si="39"/>
      </c>
      <c r="BI44" s="82">
        <f t="shared" si="40"/>
      </c>
      <c r="BJ44" s="81">
        <f t="shared" si="41"/>
      </c>
      <c r="BK44" s="82">
        <f t="shared" si="42"/>
      </c>
      <c r="BL44" s="81">
        <f t="shared" si="43"/>
      </c>
      <c r="BM44" s="82">
        <f t="shared" si="44"/>
      </c>
      <c r="BN44" s="81">
        <f t="shared" si="45"/>
      </c>
      <c r="BO44" s="82">
        <f t="shared" si="46"/>
      </c>
      <c r="BP44" s="81">
        <f t="shared" si="47"/>
      </c>
      <c r="BQ44" s="82">
        <f t="shared" si="48"/>
      </c>
      <c r="BR44" s="81">
        <f t="shared" si="49"/>
      </c>
      <c r="BS44" s="82">
        <f t="shared" si="50"/>
      </c>
      <c r="BT44" s="81">
        <f t="shared" si="51"/>
      </c>
      <c r="BU44" s="82">
        <f t="shared" si="52"/>
      </c>
      <c r="BV44" s="81">
        <f t="shared" si="53"/>
      </c>
      <c r="BW44" s="82">
        <f t="shared" si="54"/>
      </c>
      <c r="BX44" s="81">
        <f t="shared" si="55"/>
      </c>
      <c r="BY44" s="82">
        <f t="shared" si="56"/>
      </c>
      <c r="BZ44" s="82">
        <f t="shared" si="57"/>
      </c>
      <c r="CA44" s="85">
        <f t="shared" si="58"/>
      </c>
      <c r="CB44" s="107" t="s">
        <v>186</v>
      </c>
      <c r="CC44" s="95">
        <f t="shared" si="70"/>
        <v>0</v>
      </c>
      <c r="CD44" s="96" t="s">
        <v>5</v>
      </c>
      <c r="CE44" s="44" t="s">
        <v>33</v>
      </c>
      <c r="CF44" s="90"/>
      <c r="CG44" s="136"/>
      <c r="CH44" s="135"/>
      <c r="CI44" s="135"/>
      <c r="CJ44" s="135">
        <f t="shared" si="60"/>
      </c>
      <c r="CK44" s="135">
        <f t="shared" si="61"/>
        <v>0</v>
      </c>
      <c r="CL44" s="135">
        <f t="shared" si="62"/>
        <v>0</v>
      </c>
      <c r="CM44" s="135">
        <f t="shared" si="63"/>
        <v>0</v>
      </c>
      <c r="CN44" s="204">
        <f>TRIM('選手名簿'!G37)</f>
      </c>
      <c r="CO44" s="204">
        <f>TRIM('選手名簿'!H37)</f>
      </c>
      <c r="CQ44" s="179" t="s">
        <v>310</v>
      </c>
    </row>
    <row r="45" spans="1:95" s="74" customFormat="1" ht="14.25">
      <c r="A45" s="74">
        <f t="shared" si="8"/>
      </c>
      <c r="B45" s="74">
        <f t="shared" si="9"/>
      </c>
      <c r="C45" s="19">
        <v>35</v>
      </c>
      <c r="D45" s="198">
        <f>TRIM('選手名簿'!E38)</f>
      </c>
      <c r="E45" s="205">
        <f t="shared" si="10"/>
      </c>
      <c r="F45" s="205">
        <f t="shared" si="11"/>
      </c>
      <c r="G45" s="200">
        <f>TRIM('選手名簿'!J38)</f>
      </c>
      <c r="H45" s="200">
        <f>TRIM('選手名簿'!I38)</f>
      </c>
      <c r="I45" s="76"/>
      <c r="J45" s="125"/>
      <c r="K45" s="77">
        <f t="shared" si="71"/>
      </c>
      <c r="L45" s="78"/>
      <c r="M45" s="125"/>
      <c r="N45" s="77">
        <f t="shared" si="1"/>
      </c>
      <c r="O45" s="78"/>
      <c r="P45" s="79"/>
      <c r="Q45" s="77">
        <f t="shared" si="72"/>
      </c>
      <c r="R45" s="127"/>
      <c r="S45" s="80">
        <f t="shared" si="73"/>
        <v>0</v>
      </c>
      <c r="T45" s="80">
        <f t="shared" si="12"/>
      </c>
      <c r="U45" s="80">
        <f t="shared" si="13"/>
      </c>
      <c r="V45" s="129"/>
      <c r="W45" s="75">
        <f>IF(V45="","",CONCATENATE(V45,DATA!J40))</f>
      </c>
      <c r="X45" s="81">
        <f t="shared" si="74"/>
      </c>
      <c r="Y45" s="81">
        <f t="shared" si="65"/>
      </c>
      <c r="Z45" s="82">
        <f t="shared" si="66"/>
      </c>
      <c r="AA45" s="81">
        <f t="shared" si="67"/>
      </c>
      <c r="AB45" s="82">
        <f t="shared" si="68"/>
      </c>
      <c r="AC45" s="81">
        <f t="shared" si="15"/>
      </c>
      <c r="AD45" s="82">
        <f t="shared" si="16"/>
      </c>
      <c r="AE45" s="81">
        <f t="shared" si="17"/>
      </c>
      <c r="AF45" s="82">
        <f t="shared" si="18"/>
      </c>
      <c r="AG45" s="81">
        <f t="shared" si="19"/>
      </c>
      <c r="AH45" s="82">
        <f t="shared" si="20"/>
      </c>
      <c r="AI45" s="81">
        <f t="shared" si="21"/>
      </c>
      <c r="AJ45" s="82">
        <f t="shared" si="22"/>
      </c>
      <c r="AK45" s="81">
        <f t="shared" si="23"/>
      </c>
      <c r="AL45" s="82">
        <f t="shared" si="24"/>
      </c>
      <c r="AM45" s="81">
        <f t="shared" si="25"/>
      </c>
      <c r="AN45" s="82">
        <f t="shared" si="26"/>
      </c>
      <c r="AO45" s="81">
        <f t="shared" si="75"/>
      </c>
      <c r="AP45" s="82">
        <f t="shared" si="76"/>
      </c>
      <c r="AQ45" s="81">
        <f t="shared" si="27"/>
      </c>
      <c r="AR45" s="82">
        <f t="shared" si="28"/>
      </c>
      <c r="AS45" s="81">
        <f t="shared" si="77"/>
      </c>
      <c r="AT45" s="82">
        <f t="shared" si="78"/>
      </c>
      <c r="AU45" s="81">
        <f t="shared" si="29"/>
      </c>
      <c r="AV45" s="82">
        <f t="shared" si="30"/>
      </c>
      <c r="AW45" s="82">
        <f t="shared" si="64"/>
      </c>
      <c r="AX45" s="83">
        <f t="shared" si="31"/>
      </c>
      <c r="AY45" s="131"/>
      <c r="AZ45" s="84">
        <f>IF(AY45="","",CONCATENATE(AY45,DATA!J40))</f>
      </c>
      <c r="BA45" s="81">
        <f t="shared" si="32"/>
      </c>
      <c r="BB45" s="81">
        <f t="shared" si="33"/>
      </c>
      <c r="BC45" s="82">
        <f t="shared" si="34"/>
      </c>
      <c r="BD45" s="81">
        <f t="shared" si="35"/>
      </c>
      <c r="BE45" s="82">
        <f t="shared" si="36"/>
      </c>
      <c r="BF45" s="81">
        <f t="shared" si="37"/>
      </c>
      <c r="BG45" s="82">
        <f t="shared" si="38"/>
      </c>
      <c r="BH45" s="81">
        <f t="shared" si="39"/>
      </c>
      <c r="BI45" s="82">
        <f t="shared" si="40"/>
      </c>
      <c r="BJ45" s="81">
        <f t="shared" si="41"/>
      </c>
      <c r="BK45" s="82">
        <f t="shared" si="42"/>
      </c>
      <c r="BL45" s="81">
        <f t="shared" si="43"/>
      </c>
      <c r="BM45" s="82">
        <f t="shared" si="44"/>
      </c>
      <c r="BN45" s="81">
        <f t="shared" si="45"/>
      </c>
      <c r="BO45" s="82">
        <f t="shared" si="46"/>
      </c>
      <c r="BP45" s="81">
        <f t="shared" si="47"/>
      </c>
      <c r="BQ45" s="82">
        <f t="shared" si="48"/>
      </c>
      <c r="BR45" s="81">
        <f t="shared" si="49"/>
      </c>
      <c r="BS45" s="82">
        <f t="shared" si="50"/>
      </c>
      <c r="BT45" s="81">
        <f t="shared" si="51"/>
      </c>
      <c r="BU45" s="82">
        <f t="shared" si="52"/>
      </c>
      <c r="BV45" s="81">
        <f t="shared" si="53"/>
      </c>
      <c r="BW45" s="82">
        <f t="shared" si="54"/>
      </c>
      <c r="BX45" s="81">
        <f t="shared" si="55"/>
      </c>
      <c r="BY45" s="82">
        <f t="shared" si="56"/>
      </c>
      <c r="BZ45" s="82">
        <f t="shared" si="57"/>
      </c>
      <c r="CA45" s="85">
        <f t="shared" si="58"/>
      </c>
      <c r="CB45" s="107" t="s">
        <v>187</v>
      </c>
      <c r="CC45" s="95">
        <f t="shared" si="70"/>
        <v>0</v>
      </c>
      <c r="CD45" s="96" t="s">
        <v>5</v>
      </c>
      <c r="CE45" s="44" t="s">
        <v>42</v>
      </c>
      <c r="CF45" s="90"/>
      <c r="CG45" s="136"/>
      <c r="CH45" s="135"/>
      <c r="CI45" s="135"/>
      <c r="CJ45" s="135">
        <f t="shared" si="60"/>
      </c>
      <c r="CK45" s="135">
        <f t="shared" si="61"/>
        <v>0</v>
      </c>
      <c r="CL45" s="135">
        <f t="shared" si="62"/>
        <v>0</v>
      </c>
      <c r="CM45" s="135">
        <f t="shared" si="63"/>
        <v>0</v>
      </c>
      <c r="CN45" s="204">
        <f>TRIM('選手名簿'!G38)</f>
      </c>
      <c r="CO45" s="204">
        <f>TRIM('選手名簿'!H38)</f>
      </c>
      <c r="CQ45" s="179" t="s">
        <v>311</v>
      </c>
    </row>
    <row r="46" spans="1:95" s="74" customFormat="1" ht="14.25">
      <c r="A46" s="74">
        <f t="shared" si="8"/>
      </c>
      <c r="B46" s="74">
        <f t="shared" si="9"/>
      </c>
      <c r="C46" s="19">
        <v>36</v>
      </c>
      <c r="D46" s="198">
        <f>TRIM('選手名簿'!E39)</f>
      </c>
      <c r="E46" s="205">
        <f t="shared" si="10"/>
      </c>
      <c r="F46" s="205">
        <f t="shared" si="11"/>
      </c>
      <c r="G46" s="200">
        <f>TRIM('選手名簿'!J39)</f>
      </c>
      <c r="H46" s="200">
        <f>TRIM('選手名簿'!I39)</f>
      </c>
      <c r="I46" s="76"/>
      <c r="J46" s="125"/>
      <c r="K46" s="77">
        <f t="shared" si="71"/>
      </c>
      <c r="L46" s="78"/>
      <c r="M46" s="125"/>
      <c r="N46" s="77">
        <f t="shared" si="1"/>
      </c>
      <c r="O46" s="78"/>
      <c r="P46" s="79"/>
      <c r="Q46" s="77">
        <f t="shared" si="72"/>
      </c>
      <c r="R46" s="127"/>
      <c r="S46" s="80">
        <f t="shared" si="73"/>
        <v>0</v>
      </c>
      <c r="T46" s="80">
        <f t="shared" si="12"/>
      </c>
      <c r="U46" s="80">
        <f t="shared" si="13"/>
      </c>
      <c r="V46" s="129"/>
      <c r="W46" s="75">
        <f>IF(V46="","",CONCATENATE(V46,DATA!J41))</f>
      </c>
      <c r="X46" s="81">
        <f t="shared" si="74"/>
      </c>
      <c r="Y46" s="81">
        <f t="shared" si="65"/>
      </c>
      <c r="Z46" s="82">
        <f t="shared" si="66"/>
      </c>
      <c r="AA46" s="81">
        <f t="shared" si="67"/>
      </c>
      <c r="AB46" s="82">
        <f t="shared" si="68"/>
      </c>
      <c r="AC46" s="81">
        <f t="shared" si="15"/>
      </c>
      <c r="AD46" s="82">
        <f t="shared" si="16"/>
      </c>
      <c r="AE46" s="81">
        <f t="shared" si="17"/>
      </c>
      <c r="AF46" s="82">
        <f t="shared" si="18"/>
      </c>
      <c r="AG46" s="81">
        <f t="shared" si="19"/>
      </c>
      <c r="AH46" s="82">
        <f t="shared" si="20"/>
      </c>
      <c r="AI46" s="81">
        <f t="shared" si="21"/>
      </c>
      <c r="AJ46" s="82">
        <f t="shared" si="22"/>
      </c>
      <c r="AK46" s="81">
        <f t="shared" si="23"/>
      </c>
      <c r="AL46" s="82">
        <f t="shared" si="24"/>
      </c>
      <c r="AM46" s="81">
        <f t="shared" si="25"/>
      </c>
      <c r="AN46" s="82">
        <f t="shared" si="26"/>
      </c>
      <c r="AO46" s="81">
        <f t="shared" si="75"/>
      </c>
      <c r="AP46" s="82">
        <f t="shared" si="76"/>
      </c>
      <c r="AQ46" s="81">
        <f t="shared" si="27"/>
      </c>
      <c r="AR46" s="82">
        <f t="shared" si="28"/>
      </c>
      <c r="AS46" s="81">
        <f t="shared" si="77"/>
      </c>
      <c r="AT46" s="82">
        <f t="shared" si="78"/>
      </c>
      <c r="AU46" s="81">
        <f t="shared" si="29"/>
      </c>
      <c r="AV46" s="82">
        <f t="shared" si="30"/>
      </c>
      <c r="AW46" s="82">
        <f t="shared" si="64"/>
      </c>
      <c r="AX46" s="83">
        <f t="shared" si="31"/>
      </c>
      <c r="AY46" s="131"/>
      <c r="AZ46" s="84">
        <f>IF(AY46="","",CONCATENATE(AY46,DATA!J41))</f>
      </c>
      <c r="BA46" s="81">
        <f t="shared" si="32"/>
      </c>
      <c r="BB46" s="81">
        <f t="shared" si="33"/>
      </c>
      <c r="BC46" s="82">
        <f t="shared" si="34"/>
      </c>
      <c r="BD46" s="81">
        <f t="shared" si="35"/>
      </c>
      <c r="BE46" s="82">
        <f t="shared" si="36"/>
      </c>
      <c r="BF46" s="81">
        <f t="shared" si="37"/>
      </c>
      <c r="BG46" s="82">
        <f t="shared" si="38"/>
      </c>
      <c r="BH46" s="81">
        <f t="shared" si="39"/>
      </c>
      <c r="BI46" s="82">
        <f t="shared" si="40"/>
      </c>
      <c r="BJ46" s="81">
        <f t="shared" si="41"/>
      </c>
      <c r="BK46" s="82">
        <f t="shared" si="42"/>
      </c>
      <c r="BL46" s="81">
        <f t="shared" si="43"/>
      </c>
      <c r="BM46" s="82">
        <f t="shared" si="44"/>
      </c>
      <c r="BN46" s="81">
        <f t="shared" si="45"/>
      </c>
      <c r="BO46" s="82">
        <f t="shared" si="46"/>
      </c>
      <c r="BP46" s="81">
        <f t="shared" si="47"/>
      </c>
      <c r="BQ46" s="82">
        <f t="shared" si="48"/>
      </c>
      <c r="BR46" s="81">
        <f t="shared" si="49"/>
      </c>
      <c r="BS46" s="82">
        <f t="shared" si="50"/>
      </c>
      <c r="BT46" s="81">
        <f t="shared" si="51"/>
      </c>
      <c r="BU46" s="82">
        <f t="shared" si="52"/>
      </c>
      <c r="BV46" s="81">
        <f t="shared" si="53"/>
      </c>
      <c r="BW46" s="82">
        <f t="shared" si="54"/>
      </c>
      <c r="BX46" s="81">
        <f t="shared" si="55"/>
      </c>
      <c r="BY46" s="82">
        <f t="shared" si="56"/>
      </c>
      <c r="BZ46" s="82">
        <f t="shared" si="57"/>
      </c>
      <c r="CA46" s="85">
        <f t="shared" si="58"/>
      </c>
      <c r="CB46" s="108" t="s">
        <v>188</v>
      </c>
      <c r="CC46" s="109">
        <f t="shared" si="70"/>
        <v>0</v>
      </c>
      <c r="CD46" s="110" t="s">
        <v>5</v>
      </c>
      <c r="CE46" s="44" t="s">
        <v>43</v>
      </c>
      <c r="CF46" s="90"/>
      <c r="CG46" s="136"/>
      <c r="CH46" s="135"/>
      <c r="CI46" s="135"/>
      <c r="CJ46" s="135">
        <f t="shared" si="60"/>
      </c>
      <c r="CK46" s="135">
        <f t="shared" si="61"/>
        <v>0</v>
      </c>
      <c r="CL46" s="135">
        <f t="shared" si="62"/>
        <v>0</v>
      </c>
      <c r="CM46" s="135">
        <f t="shared" si="63"/>
        <v>0</v>
      </c>
      <c r="CN46" s="204">
        <f>TRIM('選手名簿'!G39)</f>
      </c>
      <c r="CO46" s="204">
        <f>TRIM('選手名簿'!H39)</f>
      </c>
      <c r="CQ46" s="179" t="s">
        <v>234</v>
      </c>
    </row>
    <row r="47" spans="1:95" s="74" customFormat="1" ht="14.25">
      <c r="A47" s="74">
        <f t="shared" si="8"/>
      </c>
      <c r="B47" s="74">
        <f t="shared" si="9"/>
      </c>
      <c r="C47" s="19">
        <v>37</v>
      </c>
      <c r="D47" s="198">
        <f>TRIM('選手名簿'!E40)</f>
      </c>
      <c r="E47" s="205">
        <f t="shared" si="10"/>
      </c>
      <c r="F47" s="205">
        <f t="shared" si="11"/>
      </c>
      <c r="G47" s="200">
        <f>TRIM('選手名簿'!J40)</f>
      </c>
      <c r="H47" s="200">
        <f>TRIM('選手名簿'!I40)</f>
      </c>
      <c r="I47" s="76"/>
      <c r="J47" s="125"/>
      <c r="K47" s="77">
        <f t="shared" si="71"/>
      </c>
      <c r="L47" s="78"/>
      <c r="M47" s="125"/>
      <c r="N47" s="77">
        <f t="shared" si="1"/>
      </c>
      <c r="O47" s="78"/>
      <c r="P47" s="79"/>
      <c r="Q47" s="77">
        <f t="shared" si="72"/>
      </c>
      <c r="R47" s="127"/>
      <c r="S47" s="80">
        <f t="shared" si="73"/>
        <v>0</v>
      </c>
      <c r="T47" s="80">
        <f t="shared" si="12"/>
      </c>
      <c r="U47" s="80">
        <f t="shared" si="13"/>
      </c>
      <c r="V47" s="129"/>
      <c r="W47" s="75">
        <f>IF(V47="","",CONCATENATE(V47,DATA!J42))</f>
      </c>
      <c r="X47" s="81">
        <f t="shared" si="74"/>
      </c>
      <c r="Y47" s="81">
        <f t="shared" si="65"/>
      </c>
      <c r="Z47" s="82">
        <f t="shared" si="66"/>
      </c>
      <c r="AA47" s="81">
        <f t="shared" si="67"/>
      </c>
      <c r="AB47" s="82">
        <f t="shared" si="68"/>
      </c>
      <c r="AC47" s="81">
        <f t="shared" si="15"/>
      </c>
      <c r="AD47" s="82">
        <f t="shared" si="16"/>
      </c>
      <c r="AE47" s="81">
        <f t="shared" si="17"/>
      </c>
      <c r="AF47" s="82">
        <f t="shared" si="18"/>
      </c>
      <c r="AG47" s="81">
        <f t="shared" si="19"/>
      </c>
      <c r="AH47" s="82">
        <f t="shared" si="20"/>
      </c>
      <c r="AI47" s="81">
        <f t="shared" si="21"/>
      </c>
      <c r="AJ47" s="82">
        <f t="shared" si="22"/>
      </c>
      <c r="AK47" s="81">
        <f t="shared" si="23"/>
      </c>
      <c r="AL47" s="82">
        <f t="shared" si="24"/>
      </c>
      <c r="AM47" s="81">
        <f t="shared" si="25"/>
      </c>
      <c r="AN47" s="82">
        <f t="shared" si="26"/>
      </c>
      <c r="AO47" s="81">
        <f t="shared" si="75"/>
      </c>
      <c r="AP47" s="82">
        <f t="shared" si="76"/>
      </c>
      <c r="AQ47" s="81">
        <f t="shared" si="27"/>
      </c>
      <c r="AR47" s="82">
        <f t="shared" si="28"/>
      </c>
      <c r="AS47" s="81">
        <f t="shared" si="77"/>
      </c>
      <c r="AT47" s="82">
        <f t="shared" si="78"/>
      </c>
      <c r="AU47" s="81">
        <f t="shared" si="29"/>
      </c>
      <c r="AV47" s="82">
        <f t="shared" si="30"/>
      </c>
      <c r="AW47" s="82">
        <f t="shared" si="64"/>
      </c>
      <c r="AX47" s="83">
        <f t="shared" si="31"/>
      </c>
      <c r="AY47" s="131"/>
      <c r="AZ47" s="84">
        <f>IF(AY47="","",CONCATENATE(AY47,DATA!J42))</f>
      </c>
      <c r="BA47" s="81">
        <f t="shared" si="32"/>
      </c>
      <c r="BB47" s="81">
        <f t="shared" si="33"/>
      </c>
      <c r="BC47" s="82">
        <f t="shared" si="34"/>
      </c>
      <c r="BD47" s="81">
        <f t="shared" si="35"/>
      </c>
      <c r="BE47" s="82">
        <f t="shared" si="36"/>
      </c>
      <c r="BF47" s="81">
        <f t="shared" si="37"/>
      </c>
      <c r="BG47" s="82">
        <f t="shared" si="38"/>
      </c>
      <c r="BH47" s="81">
        <f t="shared" si="39"/>
      </c>
      <c r="BI47" s="82">
        <f t="shared" si="40"/>
      </c>
      <c r="BJ47" s="81">
        <f t="shared" si="41"/>
      </c>
      <c r="BK47" s="82">
        <f t="shared" si="42"/>
      </c>
      <c r="BL47" s="81">
        <f t="shared" si="43"/>
      </c>
      <c r="BM47" s="82">
        <f t="shared" si="44"/>
      </c>
      <c r="BN47" s="81">
        <f t="shared" si="45"/>
      </c>
      <c r="BO47" s="82">
        <f t="shared" si="46"/>
      </c>
      <c r="BP47" s="81">
        <f t="shared" si="47"/>
      </c>
      <c r="BQ47" s="82">
        <f t="shared" si="48"/>
      </c>
      <c r="BR47" s="81">
        <f t="shared" si="49"/>
      </c>
      <c r="BS47" s="82">
        <f t="shared" si="50"/>
      </c>
      <c r="BT47" s="81">
        <f t="shared" si="51"/>
      </c>
      <c r="BU47" s="82">
        <f t="shared" si="52"/>
      </c>
      <c r="BV47" s="81">
        <f t="shared" si="53"/>
      </c>
      <c r="BW47" s="82">
        <f t="shared" si="54"/>
      </c>
      <c r="BX47" s="81">
        <f t="shared" si="55"/>
      </c>
      <c r="BY47" s="82">
        <f t="shared" si="56"/>
      </c>
      <c r="BZ47" s="82">
        <f t="shared" si="57"/>
      </c>
      <c r="CA47" s="85">
        <f t="shared" si="58"/>
      </c>
      <c r="CB47" s="111" t="s">
        <v>189</v>
      </c>
      <c r="CC47" s="104">
        <f t="shared" si="70"/>
        <v>0</v>
      </c>
      <c r="CD47" s="105" t="s">
        <v>5</v>
      </c>
      <c r="CE47" s="44" t="s">
        <v>44</v>
      </c>
      <c r="CF47" s="90"/>
      <c r="CG47" s="136"/>
      <c r="CH47" s="135"/>
      <c r="CI47" s="135"/>
      <c r="CJ47" s="135">
        <f t="shared" si="60"/>
      </c>
      <c r="CK47" s="135">
        <f t="shared" si="61"/>
        <v>0</v>
      </c>
      <c r="CL47" s="135">
        <f t="shared" si="62"/>
        <v>0</v>
      </c>
      <c r="CM47" s="135">
        <f t="shared" si="63"/>
        <v>0</v>
      </c>
      <c r="CN47" s="204">
        <f>TRIM('選手名簿'!G40)</f>
      </c>
      <c r="CO47" s="204">
        <f>TRIM('選手名簿'!H40)</f>
      </c>
      <c r="CQ47" s="179" t="s">
        <v>235</v>
      </c>
    </row>
    <row r="48" spans="1:95" s="74" customFormat="1" ht="14.25">
      <c r="A48" s="74">
        <f t="shared" si="8"/>
      </c>
      <c r="B48" s="74">
        <f t="shared" si="9"/>
      </c>
      <c r="C48" s="19">
        <v>38</v>
      </c>
      <c r="D48" s="198">
        <f>TRIM('選手名簿'!E41)</f>
      </c>
      <c r="E48" s="205">
        <f t="shared" si="10"/>
      </c>
      <c r="F48" s="205">
        <f t="shared" si="11"/>
      </c>
      <c r="G48" s="200">
        <f>TRIM('選手名簿'!J41)</f>
      </c>
      <c r="H48" s="200">
        <f>TRIM('選手名簿'!I41)</f>
      </c>
      <c r="I48" s="76"/>
      <c r="J48" s="125"/>
      <c r="K48" s="77">
        <f t="shared" si="71"/>
      </c>
      <c r="L48" s="78"/>
      <c r="M48" s="125"/>
      <c r="N48" s="77">
        <f t="shared" si="1"/>
      </c>
      <c r="O48" s="78"/>
      <c r="P48" s="79"/>
      <c r="Q48" s="77">
        <f t="shared" si="72"/>
      </c>
      <c r="R48" s="127"/>
      <c r="S48" s="80">
        <f t="shared" si="73"/>
        <v>0</v>
      </c>
      <c r="T48" s="80">
        <f t="shared" si="12"/>
      </c>
      <c r="U48" s="80">
        <f t="shared" si="13"/>
      </c>
      <c r="V48" s="129"/>
      <c r="W48" s="75">
        <f>IF(V48="","",CONCATENATE(V48,DATA!J43))</f>
      </c>
      <c r="X48" s="81">
        <f t="shared" si="74"/>
      </c>
      <c r="Y48" s="81">
        <f t="shared" si="65"/>
      </c>
      <c r="Z48" s="82">
        <f t="shared" si="66"/>
      </c>
      <c r="AA48" s="81">
        <f t="shared" si="67"/>
      </c>
      <c r="AB48" s="82">
        <f t="shared" si="68"/>
      </c>
      <c r="AC48" s="81">
        <f t="shared" si="15"/>
      </c>
      <c r="AD48" s="82">
        <f t="shared" si="16"/>
      </c>
      <c r="AE48" s="81">
        <f t="shared" si="17"/>
      </c>
      <c r="AF48" s="82">
        <f t="shared" si="18"/>
      </c>
      <c r="AG48" s="81">
        <f t="shared" si="19"/>
      </c>
      <c r="AH48" s="82">
        <f t="shared" si="20"/>
      </c>
      <c r="AI48" s="81">
        <f t="shared" si="21"/>
      </c>
      <c r="AJ48" s="82">
        <f t="shared" si="22"/>
      </c>
      <c r="AK48" s="81">
        <f t="shared" si="23"/>
      </c>
      <c r="AL48" s="82">
        <f t="shared" si="24"/>
      </c>
      <c r="AM48" s="81">
        <f t="shared" si="25"/>
      </c>
      <c r="AN48" s="82">
        <f t="shared" si="26"/>
      </c>
      <c r="AO48" s="81">
        <f t="shared" si="75"/>
      </c>
      <c r="AP48" s="82">
        <f t="shared" si="76"/>
      </c>
      <c r="AQ48" s="81">
        <f t="shared" si="27"/>
      </c>
      <c r="AR48" s="82">
        <f t="shared" si="28"/>
      </c>
      <c r="AS48" s="81">
        <f t="shared" si="77"/>
      </c>
      <c r="AT48" s="82">
        <f t="shared" si="78"/>
      </c>
      <c r="AU48" s="81">
        <f t="shared" si="29"/>
      </c>
      <c r="AV48" s="82">
        <f t="shared" si="30"/>
      </c>
      <c r="AW48" s="82">
        <f t="shared" si="64"/>
      </c>
      <c r="AX48" s="83">
        <f t="shared" si="31"/>
      </c>
      <c r="AY48" s="131"/>
      <c r="AZ48" s="84">
        <f>IF(AY48="","",CONCATENATE(AY48,DATA!J43))</f>
      </c>
      <c r="BA48" s="81">
        <f t="shared" si="32"/>
      </c>
      <c r="BB48" s="81">
        <f t="shared" si="33"/>
      </c>
      <c r="BC48" s="82">
        <f t="shared" si="34"/>
      </c>
      <c r="BD48" s="81">
        <f t="shared" si="35"/>
      </c>
      <c r="BE48" s="82">
        <f t="shared" si="36"/>
      </c>
      <c r="BF48" s="81">
        <f t="shared" si="37"/>
      </c>
      <c r="BG48" s="82">
        <f t="shared" si="38"/>
      </c>
      <c r="BH48" s="81">
        <f t="shared" si="39"/>
      </c>
      <c r="BI48" s="82">
        <f t="shared" si="40"/>
      </c>
      <c r="BJ48" s="81">
        <f t="shared" si="41"/>
      </c>
      <c r="BK48" s="82">
        <f t="shared" si="42"/>
      </c>
      <c r="BL48" s="81">
        <f t="shared" si="43"/>
      </c>
      <c r="BM48" s="82">
        <f t="shared" si="44"/>
      </c>
      <c r="BN48" s="81">
        <f t="shared" si="45"/>
      </c>
      <c r="BO48" s="82">
        <f t="shared" si="46"/>
      </c>
      <c r="BP48" s="81">
        <f t="shared" si="47"/>
      </c>
      <c r="BQ48" s="82">
        <f t="shared" si="48"/>
      </c>
      <c r="BR48" s="81">
        <f t="shared" si="49"/>
      </c>
      <c r="BS48" s="82">
        <f t="shared" si="50"/>
      </c>
      <c r="BT48" s="81">
        <f t="shared" si="51"/>
      </c>
      <c r="BU48" s="82">
        <f t="shared" si="52"/>
      </c>
      <c r="BV48" s="81">
        <f t="shared" si="53"/>
      </c>
      <c r="BW48" s="82">
        <f t="shared" si="54"/>
      </c>
      <c r="BX48" s="81">
        <f t="shared" si="55"/>
      </c>
      <c r="BY48" s="82">
        <f t="shared" si="56"/>
      </c>
      <c r="BZ48" s="82">
        <f t="shared" si="57"/>
      </c>
      <c r="CA48" s="85">
        <f t="shared" si="58"/>
      </c>
      <c r="CB48" s="112" t="s">
        <v>190</v>
      </c>
      <c r="CC48" s="92">
        <f t="shared" si="70"/>
        <v>0</v>
      </c>
      <c r="CD48" s="93" t="s">
        <v>5</v>
      </c>
      <c r="CE48" s="44" t="s">
        <v>34</v>
      </c>
      <c r="CF48" s="90"/>
      <c r="CG48" s="136"/>
      <c r="CH48" s="135"/>
      <c r="CI48" s="135"/>
      <c r="CJ48" s="135">
        <f t="shared" si="60"/>
      </c>
      <c r="CK48" s="135">
        <f t="shared" si="61"/>
        <v>0</v>
      </c>
      <c r="CL48" s="135">
        <f t="shared" si="62"/>
        <v>0</v>
      </c>
      <c r="CM48" s="135">
        <f t="shared" si="63"/>
        <v>0</v>
      </c>
      <c r="CN48" s="204">
        <f>TRIM('選手名簿'!G41)</f>
      </c>
      <c r="CO48" s="204">
        <f>TRIM('選手名簿'!H41)</f>
      </c>
      <c r="CQ48" s="179" t="s">
        <v>236</v>
      </c>
    </row>
    <row r="49" spans="1:95" s="74" customFormat="1" ht="14.25">
      <c r="A49" s="74">
        <f t="shared" si="8"/>
      </c>
      <c r="B49" s="74">
        <f t="shared" si="9"/>
      </c>
      <c r="C49" s="19">
        <v>39</v>
      </c>
      <c r="D49" s="198">
        <f>TRIM('選手名簿'!E42)</f>
      </c>
      <c r="E49" s="205">
        <f t="shared" si="10"/>
      </c>
      <c r="F49" s="205">
        <f t="shared" si="11"/>
      </c>
      <c r="G49" s="200">
        <f>TRIM('選手名簿'!J42)</f>
      </c>
      <c r="H49" s="200">
        <f>TRIM('選手名簿'!I42)</f>
      </c>
      <c r="I49" s="76"/>
      <c r="J49" s="125"/>
      <c r="K49" s="77">
        <f t="shared" si="71"/>
      </c>
      <c r="L49" s="78"/>
      <c r="M49" s="125"/>
      <c r="N49" s="77">
        <f t="shared" si="1"/>
      </c>
      <c r="O49" s="78"/>
      <c r="P49" s="79"/>
      <c r="Q49" s="77">
        <f t="shared" si="72"/>
      </c>
      <c r="R49" s="127"/>
      <c r="S49" s="80">
        <f t="shared" si="73"/>
        <v>0</v>
      </c>
      <c r="T49" s="80">
        <f t="shared" si="12"/>
      </c>
      <c r="U49" s="80">
        <f t="shared" si="13"/>
      </c>
      <c r="V49" s="129"/>
      <c r="W49" s="75">
        <f>IF(V49="","",CONCATENATE(V49,DATA!J44))</f>
      </c>
      <c r="X49" s="81">
        <f t="shared" si="74"/>
      </c>
      <c r="Y49" s="81">
        <f t="shared" si="65"/>
      </c>
      <c r="Z49" s="82">
        <f t="shared" si="66"/>
      </c>
      <c r="AA49" s="81">
        <f t="shared" si="67"/>
      </c>
      <c r="AB49" s="82">
        <f t="shared" si="68"/>
      </c>
      <c r="AC49" s="81">
        <f t="shared" si="15"/>
      </c>
      <c r="AD49" s="82">
        <f t="shared" si="16"/>
      </c>
      <c r="AE49" s="81">
        <f t="shared" si="17"/>
      </c>
      <c r="AF49" s="82">
        <f t="shared" si="18"/>
      </c>
      <c r="AG49" s="81">
        <f t="shared" si="19"/>
      </c>
      <c r="AH49" s="82">
        <f t="shared" si="20"/>
      </c>
      <c r="AI49" s="81">
        <f t="shared" si="21"/>
      </c>
      <c r="AJ49" s="82">
        <f t="shared" si="22"/>
      </c>
      <c r="AK49" s="81">
        <f t="shared" si="23"/>
      </c>
      <c r="AL49" s="82">
        <f t="shared" si="24"/>
      </c>
      <c r="AM49" s="81">
        <f t="shared" si="25"/>
      </c>
      <c r="AN49" s="82">
        <f t="shared" si="26"/>
      </c>
      <c r="AO49" s="81">
        <f t="shared" si="75"/>
      </c>
      <c r="AP49" s="82">
        <f t="shared" si="76"/>
      </c>
      <c r="AQ49" s="81">
        <f t="shared" si="27"/>
      </c>
      <c r="AR49" s="82">
        <f t="shared" si="28"/>
      </c>
      <c r="AS49" s="81">
        <f t="shared" si="77"/>
      </c>
      <c r="AT49" s="82">
        <f t="shared" si="78"/>
      </c>
      <c r="AU49" s="81">
        <f t="shared" si="29"/>
      </c>
      <c r="AV49" s="82">
        <f t="shared" si="30"/>
      </c>
      <c r="AW49" s="82">
        <f t="shared" si="64"/>
      </c>
      <c r="AX49" s="83">
        <f t="shared" si="31"/>
      </c>
      <c r="AY49" s="131"/>
      <c r="AZ49" s="84">
        <f>IF(AY49="","",CONCATENATE(AY49,DATA!J44))</f>
      </c>
      <c r="BA49" s="81">
        <f t="shared" si="32"/>
      </c>
      <c r="BB49" s="81">
        <f t="shared" si="33"/>
      </c>
      <c r="BC49" s="82">
        <f t="shared" si="34"/>
      </c>
      <c r="BD49" s="81">
        <f t="shared" si="35"/>
      </c>
      <c r="BE49" s="82">
        <f t="shared" si="36"/>
      </c>
      <c r="BF49" s="81">
        <f t="shared" si="37"/>
      </c>
      <c r="BG49" s="82">
        <f t="shared" si="38"/>
      </c>
      <c r="BH49" s="81">
        <f t="shared" si="39"/>
      </c>
      <c r="BI49" s="82">
        <f t="shared" si="40"/>
      </c>
      <c r="BJ49" s="81">
        <f t="shared" si="41"/>
      </c>
      <c r="BK49" s="82">
        <f t="shared" si="42"/>
      </c>
      <c r="BL49" s="81">
        <f t="shared" si="43"/>
      </c>
      <c r="BM49" s="82">
        <f t="shared" si="44"/>
      </c>
      <c r="BN49" s="81">
        <f t="shared" si="45"/>
      </c>
      <c r="BO49" s="82">
        <f t="shared" si="46"/>
      </c>
      <c r="BP49" s="81">
        <f t="shared" si="47"/>
      </c>
      <c r="BQ49" s="82">
        <f t="shared" si="48"/>
      </c>
      <c r="BR49" s="81">
        <f t="shared" si="49"/>
      </c>
      <c r="BS49" s="82">
        <f t="shared" si="50"/>
      </c>
      <c r="BT49" s="81">
        <f t="shared" si="51"/>
      </c>
      <c r="BU49" s="82">
        <f t="shared" si="52"/>
      </c>
      <c r="BV49" s="81">
        <f t="shared" si="53"/>
      </c>
      <c r="BW49" s="82">
        <f t="shared" si="54"/>
      </c>
      <c r="BX49" s="81">
        <f t="shared" si="55"/>
      </c>
      <c r="BY49" s="82">
        <f t="shared" si="56"/>
      </c>
      <c r="BZ49" s="82">
        <f t="shared" si="57"/>
      </c>
      <c r="CA49" s="85">
        <f t="shared" si="58"/>
      </c>
      <c r="CB49" s="113" t="s">
        <v>191</v>
      </c>
      <c r="CC49" s="95">
        <f t="shared" si="70"/>
        <v>0</v>
      </c>
      <c r="CD49" s="96" t="s">
        <v>5</v>
      </c>
      <c r="CE49" s="44" t="s">
        <v>35</v>
      </c>
      <c r="CF49" s="90"/>
      <c r="CG49" s="136"/>
      <c r="CH49" s="135"/>
      <c r="CI49" s="135"/>
      <c r="CJ49" s="135">
        <f t="shared" si="60"/>
      </c>
      <c r="CK49" s="135">
        <f t="shared" si="61"/>
        <v>0</v>
      </c>
      <c r="CL49" s="135">
        <f t="shared" si="62"/>
        <v>0</v>
      </c>
      <c r="CM49" s="135">
        <f t="shared" si="63"/>
        <v>0</v>
      </c>
      <c r="CN49" s="204">
        <f>TRIM('選手名簿'!G42)</f>
      </c>
      <c r="CO49" s="204">
        <f>TRIM('選手名簿'!H42)</f>
      </c>
      <c r="CQ49" s="179" t="s">
        <v>312</v>
      </c>
    </row>
    <row r="50" spans="1:95" s="74" customFormat="1" ht="14.25">
      <c r="A50" s="74">
        <f t="shared" si="8"/>
      </c>
      <c r="B50" s="74">
        <f t="shared" si="9"/>
      </c>
      <c r="C50" s="19">
        <v>40</v>
      </c>
      <c r="D50" s="198">
        <f>TRIM('選手名簿'!E43)</f>
      </c>
      <c r="E50" s="205">
        <f t="shared" si="10"/>
      </c>
      <c r="F50" s="205">
        <f t="shared" si="11"/>
      </c>
      <c r="G50" s="200">
        <f>TRIM('選手名簿'!J43)</f>
      </c>
      <c r="H50" s="200">
        <f>TRIM('選手名簿'!I43)</f>
      </c>
      <c r="I50" s="76"/>
      <c r="J50" s="125"/>
      <c r="K50" s="77">
        <f t="shared" si="71"/>
      </c>
      <c r="L50" s="78"/>
      <c r="M50" s="125"/>
      <c r="N50" s="77">
        <f t="shared" si="1"/>
      </c>
      <c r="O50" s="78"/>
      <c r="P50" s="79"/>
      <c r="Q50" s="77">
        <f t="shared" si="72"/>
      </c>
      <c r="R50" s="127"/>
      <c r="S50" s="80">
        <f t="shared" si="73"/>
        <v>0</v>
      </c>
      <c r="T50" s="80">
        <f t="shared" si="12"/>
      </c>
      <c r="U50" s="80">
        <f t="shared" si="13"/>
      </c>
      <c r="V50" s="129"/>
      <c r="W50" s="75">
        <f>IF(V50="","",CONCATENATE(V50,DATA!J45))</f>
      </c>
      <c r="X50" s="81">
        <f t="shared" si="74"/>
      </c>
      <c r="Y50" s="81">
        <f t="shared" si="65"/>
      </c>
      <c r="Z50" s="82">
        <f t="shared" si="66"/>
      </c>
      <c r="AA50" s="81">
        <f t="shared" si="67"/>
      </c>
      <c r="AB50" s="82">
        <f t="shared" si="68"/>
      </c>
      <c r="AC50" s="81">
        <f t="shared" si="15"/>
      </c>
      <c r="AD50" s="82">
        <f t="shared" si="16"/>
      </c>
      <c r="AE50" s="81">
        <f t="shared" si="17"/>
      </c>
      <c r="AF50" s="82">
        <f t="shared" si="18"/>
      </c>
      <c r="AG50" s="81">
        <f t="shared" si="19"/>
      </c>
      <c r="AH50" s="82">
        <f t="shared" si="20"/>
      </c>
      <c r="AI50" s="81">
        <f t="shared" si="21"/>
      </c>
      <c r="AJ50" s="82">
        <f t="shared" si="22"/>
      </c>
      <c r="AK50" s="81">
        <f t="shared" si="23"/>
      </c>
      <c r="AL50" s="82">
        <f t="shared" si="24"/>
      </c>
      <c r="AM50" s="81">
        <f t="shared" si="25"/>
      </c>
      <c r="AN50" s="82">
        <f t="shared" si="26"/>
      </c>
      <c r="AO50" s="81">
        <f t="shared" si="75"/>
      </c>
      <c r="AP50" s="82">
        <f t="shared" si="76"/>
      </c>
      <c r="AQ50" s="81">
        <f t="shared" si="27"/>
      </c>
      <c r="AR50" s="82">
        <f t="shared" si="28"/>
      </c>
      <c r="AS50" s="81">
        <f t="shared" si="77"/>
      </c>
      <c r="AT50" s="82">
        <f t="shared" si="78"/>
      </c>
      <c r="AU50" s="81">
        <f t="shared" si="29"/>
      </c>
      <c r="AV50" s="82">
        <f t="shared" si="30"/>
      </c>
      <c r="AW50" s="82">
        <f t="shared" si="64"/>
      </c>
      <c r="AX50" s="83">
        <f t="shared" si="31"/>
      </c>
      <c r="AY50" s="131"/>
      <c r="AZ50" s="84">
        <f>IF(AY50="","",CONCATENATE(AY50,DATA!J45))</f>
      </c>
      <c r="BA50" s="81">
        <f t="shared" si="32"/>
      </c>
      <c r="BB50" s="81">
        <f t="shared" si="33"/>
      </c>
      <c r="BC50" s="82">
        <f t="shared" si="34"/>
      </c>
      <c r="BD50" s="81">
        <f t="shared" si="35"/>
      </c>
      <c r="BE50" s="82">
        <f t="shared" si="36"/>
      </c>
      <c r="BF50" s="81">
        <f t="shared" si="37"/>
      </c>
      <c r="BG50" s="82">
        <f t="shared" si="38"/>
      </c>
      <c r="BH50" s="81">
        <f t="shared" si="39"/>
      </c>
      <c r="BI50" s="82">
        <f t="shared" si="40"/>
      </c>
      <c r="BJ50" s="81">
        <f t="shared" si="41"/>
      </c>
      <c r="BK50" s="82">
        <f t="shared" si="42"/>
      </c>
      <c r="BL50" s="81">
        <f t="shared" si="43"/>
      </c>
      <c r="BM50" s="82">
        <f t="shared" si="44"/>
      </c>
      <c r="BN50" s="81">
        <f t="shared" si="45"/>
      </c>
      <c r="BO50" s="82">
        <f t="shared" si="46"/>
      </c>
      <c r="BP50" s="81">
        <f t="shared" si="47"/>
      </c>
      <c r="BQ50" s="82">
        <f t="shared" si="48"/>
      </c>
      <c r="BR50" s="81">
        <f t="shared" si="49"/>
      </c>
      <c r="BS50" s="82">
        <f t="shared" si="50"/>
      </c>
      <c r="BT50" s="81">
        <f t="shared" si="51"/>
      </c>
      <c r="BU50" s="82">
        <f t="shared" si="52"/>
      </c>
      <c r="BV50" s="81">
        <f t="shared" si="53"/>
      </c>
      <c r="BW50" s="82">
        <f t="shared" si="54"/>
      </c>
      <c r="BX50" s="81">
        <f t="shared" si="55"/>
      </c>
      <c r="BY50" s="82">
        <f t="shared" si="56"/>
      </c>
      <c r="BZ50" s="82">
        <f t="shared" si="57"/>
      </c>
      <c r="CA50" s="85">
        <f t="shared" si="58"/>
      </c>
      <c r="CB50" s="113" t="s">
        <v>192</v>
      </c>
      <c r="CC50" s="95">
        <f t="shared" si="70"/>
        <v>0</v>
      </c>
      <c r="CD50" s="96" t="s">
        <v>5</v>
      </c>
      <c r="CE50" s="44" t="s">
        <v>49</v>
      </c>
      <c r="CF50" s="90"/>
      <c r="CG50" s="136"/>
      <c r="CH50" s="135"/>
      <c r="CI50" s="135"/>
      <c r="CJ50" s="135">
        <f t="shared" si="60"/>
      </c>
      <c r="CK50" s="135">
        <f t="shared" si="61"/>
        <v>0</v>
      </c>
      <c r="CL50" s="135">
        <f t="shared" si="62"/>
        <v>0</v>
      </c>
      <c r="CM50" s="135">
        <f t="shared" si="63"/>
        <v>0</v>
      </c>
      <c r="CN50" s="204">
        <f>TRIM('選手名簿'!G43)</f>
      </c>
      <c r="CO50" s="204">
        <f>TRIM('選手名簿'!H43)</f>
      </c>
      <c r="CQ50" s="179" t="s">
        <v>313</v>
      </c>
    </row>
    <row r="51" spans="1:95" s="74" customFormat="1" ht="14.25">
      <c r="A51" s="74">
        <f t="shared" si="8"/>
      </c>
      <c r="B51" s="74">
        <f t="shared" si="9"/>
      </c>
      <c r="C51" s="19">
        <v>41</v>
      </c>
      <c r="D51" s="198">
        <f>TRIM('選手名簿'!E44)</f>
      </c>
      <c r="E51" s="205">
        <f t="shared" si="10"/>
      </c>
      <c r="F51" s="205">
        <f t="shared" si="11"/>
      </c>
      <c r="G51" s="200">
        <f>TRIM('選手名簿'!J44)</f>
      </c>
      <c r="H51" s="200">
        <f>TRIM('選手名簿'!I44)</f>
      </c>
      <c r="I51" s="76"/>
      <c r="J51" s="125"/>
      <c r="K51" s="77">
        <f t="shared" si="71"/>
      </c>
      <c r="L51" s="78"/>
      <c r="M51" s="125"/>
      <c r="N51" s="77">
        <f t="shared" si="1"/>
      </c>
      <c r="O51" s="78"/>
      <c r="P51" s="79"/>
      <c r="Q51" s="77">
        <f t="shared" si="72"/>
      </c>
      <c r="R51" s="127"/>
      <c r="S51" s="80">
        <f t="shared" si="73"/>
        <v>0</v>
      </c>
      <c r="T51" s="80">
        <f t="shared" si="12"/>
      </c>
      <c r="U51" s="80">
        <f t="shared" si="13"/>
      </c>
      <c r="V51" s="129"/>
      <c r="W51" s="75">
        <f>IF(V51="","",CONCATENATE(V51,DATA!J46))</f>
      </c>
      <c r="X51" s="81">
        <f t="shared" si="74"/>
      </c>
      <c r="Y51" s="81">
        <f t="shared" si="65"/>
      </c>
      <c r="Z51" s="82">
        <f t="shared" si="66"/>
      </c>
      <c r="AA51" s="81">
        <f t="shared" si="67"/>
      </c>
      <c r="AB51" s="82">
        <f t="shared" si="68"/>
      </c>
      <c r="AC51" s="81">
        <f t="shared" si="15"/>
      </c>
      <c r="AD51" s="82">
        <f t="shared" si="16"/>
      </c>
      <c r="AE51" s="81">
        <f t="shared" si="17"/>
      </c>
      <c r="AF51" s="82">
        <f t="shared" si="18"/>
      </c>
      <c r="AG51" s="81">
        <f t="shared" si="19"/>
      </c>
      <c r="AH51" s="82">
        <f t="shared" si="20"/>
      </c>
      <c r="AI51" s="81">
        <f t="shared" si="21"/>
      </c>
      <c r="AJ51" s="82">
        <f t="shared" si="22"/>
      </c>
      <c r="AK51" s="81">
        <f t="shared" si="23"/>
      </c>
      <c r="AL51" s="82">
        <f t="shared" si="24"/>
      </c>
      <c r="AM51" s="81">
        <f t="shared" si="25"/>
      </c>
      <c r="AN51" s="82">
        <f t="shared" si="26"/>
      </c>
      <c r="AO51" s="81">
        <f t="shared" si="75"/>
      </c>
      <c r="AP51" s="82">
        <f t="shared" si="76"/>
      </c>
      <c r="AQ51" s="81">
        <f t="shared" si="27"/>
      </c>
      <c r="AR51" s="82">
        <f t="shared" si="28"/>
      </c>
      <c r="AS51" s="81">
        <f t="shared" si="77"/>
      </c>
      <c r="AT51" s="82">
        <f t="shared" si="78"/>
      </c>
      <c r="AU51" s="81">
        <f t="shared" si="29"/>
      </c>
      <c r="AV51" s="82">
        <f t="shared" si="30"/>
      </c>
      <c r="AW51" s="82">
        <f t="shared" si="64"/>
      </c>
      <c r="AX51" s="83">
        <f t="shared" si="31"/>
      </c>
      <c r="AY51" s="131"/>
      <c r="AZ51" s="84">
        <f>IF(AY51="","",CONCATENATE(AY51,DATA!J46))</f>
      </c>
      <c r="BA51" s="81">
        <f t="shared" si="32"/>
      </c>
      <c r="BB51" s="81">
        <f t="shared" si="33"/>
      </c>
      <c r="BC51" s="82">
        <f t="shared" si="34"/>
      </c>
      <c r="BD51" s="81">
        <f t="shared" si="35"/>
      </c>
      <c r="BE51" s="82">
        <f t="shared" si="36"/>
      </c>
      <c r="BF51" s="81">
        <f t="shared" si="37"/>
      </c>
      <c r="BG51" s="82">
        <f t="shared" si="38"/>
      </c>
      <c r="BH51" s="81">
        <f t="shared" si="39"/>
      </c>
      <c r="BI51" s="82">
        <f t="shared" si="40"/>
      </c>
      <c r="BJ51" s="81">
        <f t="shared" si="41"/>
      </c>
      <c r="BK51" s="82">
        <f t="shared" si="42"/>
      </c>
      <c r="BL51" s="81">
        <f t="shared" si="43"/>
      </c>
      <c r="BM51" s="82">
        <f t="shared" si="44"/>
      </c>
      <c r="BN51" s="81">
        <f t="shared" si="45"/>
      </c>
      <c r="BO51" s="82">
        <f t="shared" si="46"/>
      </c>
      <c r="BP51" s="81">
        <f t="shared" si="47"/>
      </c>
      <c r="BQ51" s="82">
        <f t="shared" si="48"/>
      </c>
      <c r="BR51" s="81">
        <f t="shared" si="49"/>
      </c>
      <c r="BS51" s="82">
        <f t="shared" si="50"/>
      </c>
      <c r="BT51" s="81">
        <f t="shared" si="51"/>
      </c>
      <c r="BU51" s="82">
        <f t="shared" si="52"/>
      </c>
      <c r="BV51" s="81">
        <f t="shared" si="53"/>
      </c>
      <c r="BW51" s="82">
        <f t="shared" si="54"/>
      </c>
      <c r="BX51" s="81">
        <f t="shared" si="55"/>
      </c>
      <c r="BY51" s="82">
        <f t="shared" si="56"/>
      </c>
      <c r="BZ51" s="82">
        <f t="shared" si="57"/>
      </c>
      <c r="CA51" s="85">
        <f t="shared" si="58"/>
      </c>
      <c r="CB51" s="113" t="s">
        <v>193</v>
      </c>
      <c r="CC51" s="95">
        <f t="shared" si="70"/>
        <v>0</v>
      </c>
      <c r="CD51" s="96" t="s">
        <v>5</v>
      </c>
      <c r="CE51" s="44" t="s">
        <v>50</v>
      </c>
      <c r="CF51" s="90"/>
      <c r="CG51" s="136"/>
      <c r="CH51" s="135"/>
      <c r="CI51" s="135"/>
      <c r="CJ51" s="135">
        <f t="shared" si="60"/>
      </c>
      <c r="CK51" s="135">
        <f t="shared" si="61"/>
        <v>0</v>
      </c>
      <c r="CL51" s="135">
        <f t="shared" si="62"/>
        <v>0</v>
      </c>
      <c r="CM51" s="135">
        <f t="shared" si="63"/>
        <v>0</v>
      </c>
      <c r="CN51" s="204">
        <f>TRIM('選手名簿'!G44)</f>
      </c>
      <c r="CO51" s="204">
        <f>TRIM('選手名簿'!H44)</f>
      </c>
      <c r="CQ51" s="179" t="s">
        <v>314</v>
      </c>
    </row>
    <row r="52" spans="1:95" s="74" customFormat="1" ht="14.25">
      <c r="A52" s="74">
        <f t="shared" si="8"/>
      </c>
      <c r="B52" s="74">
        <f t="shared" si="9"/>
      </c>
      <c r="C52" s="19">
        <v>42</v>
      </c>
      <c r="D52" s="198">
        <f>TRIM('選手名簿'!E45)</f>
      </c>
      <c r="E52" s="205">
        <f t="shared" si="10"/>
      </c>
      <c r="F52" s="205">
        <f t="shared" si="11"/>
      </c>
      <c r="G52" s="200">
        <f>TRIM('選手名簿'!J45)</f>
      </c>
      <c r="H52" s="200">
        <f>TRIM('選手名簿'!I45)</f>
      </c>
      <c r="I52" s="76"/>
      <c r="J52" s="125"/>
      <c r="K52" s="77">
        <f t="shared" si="71"/>
      </c>
      <c r="L52" s="78"/>
      <c r="M52" s="125"/>
      <c r="N52" s="77">
        <f t="shared" si="1"/>
      </c>
      <c r="O52" s="78"/>
      <c r="P52" s="79"/>
      <c r="Q52" s="77">
        <f t="shared" si="72"/>
      </c>
      <c r="R52" s="127"/>
      <c r="S52" s="80">
        <f t="shared" si="73"/>
        <v>0</v>
      </c>
      <c r="T52" s="80">
        <f t="shared" si="12"/>
      </c>
      <c r="U52" s="80">
        <f t="shared" si="13"/>
      </c>
      <c r="V52" s="129"/>
      <c r="W52" s="75">
        <f>IF(V52="","",CONCATENATE(V52,DATA!J47))</f>
      </c>
      <c r="X52" s="81">
        <f t="shared" si="74"/>
      </c>
      <c r="Y52" s="81">
        <f t="shared" si="65"/>
      </c>
      <c r="Z52" s="82">
        <f t="shared" si="66"/>
      </c>
      <c r="AA52" s="81">
        <f t="shared" si="67"/>
      </c>
      <c r="AB52" s="82">
        <f t="shared" si="68"/>
      </c>
      <c r="AC52" s="81">
        <f t="shared" si="15"/>
      </c>
      <c r="AD52" s="82">
        <f t="shared" si="16"/>
      </c>
      <c r="AE52" s="81">
        <f t="shared" si="17"/>
      </c>
      <c r="AF52" s="82">
        <f t="shared" si="18"/>
      </c>
      <c r="AG52" s="81">
        <f t="shared" si="19"/>
      </c>
      <c r="AH52" s="82">
        <f t="shared" si="20"/>
      </c>
      <c r="AI52" s="81">
        <f t="shared" si="21"/>
      </c>
      <c r="AJ52" s="82">
        <f t="shared" si="22"/>
      </c>
      <c r="AK52" s="81">
        <f t="shared" si="23"/>
      </c>
      <c r="AL52" s="82">
        <f t="shared" si="24"/>
      </c>
      <c r="AM52" s="81">
        <f t="shared" si="25"/>
      </c>
      <c r="AN52" s="82">
        <f t="shared" si="26"/>
      </c>
      <c r="AO52" s="81">
        <f t="shared" si="75"/>
      </c>
      <c r="AP52" s="82">
        <f t="shared" si="76"/>
      </c>
      <c r="AQ52" s="81">
        <f t="shared" si="27"/>
      </c>
      <c r="AR52" s="82">
        <f t="shared" si="28"/>
      </c>
      <c r="AS52" s="81">
        <f t="shared" si="77"/>
      </c>
      <c r="AT52" s="82">
        <f t="shared" si="78"/>
      </c>
      <c r="AU52" s="81">
        <f t="shared" si="29"/>
      </c>
      <c r="AV52" s="82">
        <f t="shared" si="30"/>
      </c>
      <c r="AW52" s="82">
        <f t="shared" si="64"/>
      </c>
      <c r="AX52" s="83">
        <f t="shared" si="31"/>
      </c>
      <c r="AY52" s="131"/>
      <c r="AZ52" s="84">
        <f>IF(AY52="","",CONCATENATE(AY52,DATA!J47))</f>
      </c>
      <c r="BA52" s="81">
        <f t="shared" si="32"/>
      </c>
      <c r="BB52" s="81">
        <f t="shared" si="33"/>
      </c>
      <c r="BC52" s="82">
        <f t="shared" si="34"/>
      </c>
      <c r="BD52" s="81">
        <f t="shared" si="35"/>
      </c>
      <c r="BE52" s="82">
        <f t="shared" si="36"/>
      </c>
      <c r="BF52" s="81">
        <f t="shared" si="37"/>
      </c>
      <c r="BG52" s="82">
        <f t="shared" si="38"/>
      </c>
      <c r="BH52" s="81">
        <f t="shared" si="39"/>
      </c>
      <c r="BI52" s="82">
        <f t="shared" si="40"/>
      </c>
      <c r="BJ52" s="81">
        <f t="shared" si="41"/>
      </c>
      <c r="BK52" s="82">
        <f t="shared" si="42"/>
      </c>
      <c r="BL52" s="81">
        <f t="shared" si="43"/>
      </c>
      <c r="BM52" s="82">
        <f t="shared" si="44"/>
      </c>
      <c r="BN52" s="81">
        <f t="shared" si="45"/>
      </c>
      <c r="BO52" s="82">
        <f t="shared" si="46"/>
      </c>
      <c r="BP52" s="81">
        <f t="shared" si="47"/>
      </c>
      <c r="BQ52" s="82">
        <f t="shared" si="48"/>
      </c>
      <c r="BR52" s="81">
        <f t="shared" si="49"/>
      </c>
      <c r="BS52" s="82">
        <f t="shared" si="50"/>
      </c>
      <c r="BT52" s="81">
        <f t="shared" si="51"/>
      </c>
      <c r="BU52" s="82">
        <f t="shared" si="52"/>
      </c>
      <c r="BV52" s="81">
        <f t="shared" si="53"/>
      </c>
      <c r="BW52" s="82">
        <f t="shared" si="54"/>
      </c>
      <c r="BX52" s="81">
        <f t="shared" si="55"/>
      </c>
      <c r="BY52" s="82">
        <f t="shared" si="56"/>
      </c>
      <c r="BZ52" s="82">
        <f t="shared" si="57"/>
      </c>
      <c r="CA52" s="85">
        <f t="shared" si="58"/>
      </c>
      <c r="CB52" s="114" t="s">
        <v>194</v>
      </c>
      <c r="CC52" s="109">
        <f t="shared" si="70"/>
        <v>0</v>
      </c>
      <c r="CD52" s="110" t="s">
        <v>5</v>
      </c>
      <c r="CE52" s="44" t="s">
        <v>51</v>
      </c>
      <c r="CF52" s="90"/>
      <c r="CG52" s="136"/>
      <c r="CH52" s="135"/>
      <c r="CI52" s="135"/>
      <c r="CJ52" s="135">
        <f t="shared" si="60"/>
      </c>
      <c r="CK52" s="135">
        <f t="shared" si="61"/>
        <v>0</v>
      </c>
      <c r="CL52" s="135">
        <f t="shared" si="62"/>
        <v>0</v>
      </c>
      <c r="CM52" s="135">
        <f t="shared" si="63"/>
        <v>0</v>
      </c>
      <c r="CN52" s="204">
        <f>TRIM('選手名簿'!G45)</f>
      </c>
      <c r="CO52" s="204">
        <f>TRIM('選手名簿'!H45)</f>
      </c>
      <c r="CQ52" s="179" t="s">
        <v>237</v>
      </c>
    </row>
    <row r="53" spans="1:95" s="74" customFormat="1" ht="14.25">
      <c r="A53" s="74">
        <f t="shared" si="8"/>
      </c>
      <c r="B53" s="74">
        <f t="shared" si="9"/>
      </c>
      <c r="C53" s="19">
        <v>43</v>
      </c>
      <c r="D53" s="198">
        <f>TRIM('選手名簿'!E46)</f>
      </c>
      <c r="E53" s="205">
        <f t="shared" si="10"/>
      </c>
      <c r="F53" s="205">
        <f t="shared" si="11"/>
      </c>
      <c r="G53" s="200">
        <f>TRIM('選手名簿'!J46)</f>
      </c>
      <c r="H53" s="200">
        <f>TRIM('選手名簿'!I46)</f>
      </c>
      <c r="I53" s="76"/>
      <c r="J53" s="125"/>
      <c r="K53" s="77">
        <f t="shared" si="71"/>
      </c>
      <c r="L53" s="78"/>
      <c r="M53" s="125"/>
      <c r="N53" s="77">
        <f t="shared" si="1"/>
      </c>
      <c r="O53" s="78"/>
      <c r="P53" s="79"/>
      <c r="Q53" s="77">
        <f t="shared" si="72"/>
      </c>
      <c r="R53" s="127"/>
      <c r="S53" s="80">
        <f t="shared" si="73"/>
        <v>0</v>
      </c>
      <c r="T53" s="80">
        <f t="shared" si="12"/>
      </c>
      <c r="U53" s="80">
        <f t="shared" si="13"/>
      </c>
      <c r="V53" s="129"/>
      <c r="W53" s="75">
        <f>IF(V53="","",CONCATENATE(V53,DATA!J48))</f>
      </c>
      <c r="X53" s="81">
        <f t="shared" si="74"/>
      </c>
      <c r="Y53" s="81">
        <f t="shared" si="65"/>
      </c>
      <c r="Z53" s="82">
        <f t="shared" si="66"/>
      </c>
      <c r="AA53" s="81">
        <f t="shared" si="67"/>
      </c>
      <c r="AB53" s="82">
        <f t="shared" si="68"/>
      </c>
      <c r="AC53" s="81">
        <f t="shared" si="15"/>
      </c>
      <c r="AD53" s="82">
        <f t="shared" si="16"/>
      </c>
      <c r="AE53" s="81">
        <f t="shared" si="17"/>
      </c>
      <c r="AF53" s="82">
        <f t="shared" si="18"/>
      </c>
      <c r="AG53" s="81">
        <f t="shared" si="19"/>
      </c>
      <c r="AH53" s="82">
        <f t="shared" si="20"/>
      </c>
      <c r="AI53" s="81">
        <f t="shared" si="21"/>
      </c>
      <c r="AJ53" s="82">
        <f t="shared" si="22"/>
      </c>
      <c r="AK53" s="81">
        <f t="shared" si="23"/>
      </c>
      <c r="AL53" s="82">
        <f t="shared" si="24"/>
      </c>
      <c r="AM53" s="81">
        <f t="shared" si="25"/>
      </c>
      <c r="AN53" s="82">
        <f t="shared" si="26"/>
      </c>
      <c r="AO53" s="81">
        <f t="shared" si="75"/>
      </c>
      <c r="AP53" s="82">
        <f t="shared" si="76"/>
      </c>
      <c r="AQ53" s="81">
        <f t="shared" si="27"/>
      </c>
      <c r="AR53" s="82">
        <f t="shared" si="28"/>
      </c>
      <c r="AS53" s="81">
        <f t="shared" si="77"/>
      </c>
      <c r="AT53" s="82">
        <f t="shared" si="78"/>
      </c>
      <c r="AU53" s="81">
        <f t="shared" si="29"/>
      </c>
      <c r="AV53" s="82">
        <f t="shared" si="30"/>
      </c>
      <c r="AW53" s="82">
        <f t="shared" si="64"/>
      </c>
      <c r="AX53" s="83">
        <f t="shared" si="31"/>
      </c>
      <c r="AY53" s="131"/>
      <c r="AZ53" s="84">
        <f>IF(AY53="","",CONCATENATE(AY53,DATA!J48))</f>
      </c>
      <c r="BA53" s="81">
        <f t="shared" si="32"/>
      </c>
      <c r="BB53" s="81">
        <f t="shared" si="33"/>
      </c>
      <c r="BC53" s="82">
        <f t="shared" si="34"/>
      </c>
      <c r="BD53" s="81">
        <f t="shared" si="35"/>
      </c>
      <c r="BE53" s="82">
        <f t="shared" si="36"/>
      </c>
      <c r="BF53" s="81">
        <f t="shared" si="37"/>
      </c>
      <c r="BG53" s="82">
        <f t="shared" si="38"/>
      </c>
      <c r="BH53" s="81">
        <f t="shared" si="39"/>
      </c>
      <c r="BI53" s="82">
        <f t="shared" si="40"/>
      </c>
      <c r="BJ53" s="81">
        <f t="shared" si="41"/>
      </c>
      <c r="BK53" s="82">
        <f t="shared" si="42"/>
      </c>
      <c r="BL53" s="81">
        <f t="shared" si="43"/>
      </c>
      <c r="BM53" s="82">
        <f t="shared" si="44"/>
      </c>
      <c r="BN53" s="81">
        <f t="shared" si="45"/>
      </c>
      <c r="BO53" s="82">
        <f t="shared" si="46"/>
      </c>
      <c r="BP53" s="81">
        <f t="shared" si="47"/>
      </c>
      <c r="BQ53" s="82">
        <f t="shared" si="48"/>
      </c>
      <c r="BR53" s="81">
        <f t="shared" si="49"/>
      </c>
      <c r="BS53" s="82">
        <f t="shared" si="50"/>
      </c>
      <c r="BT53" s="81">
        <f t="shared" si="51"/>
      </c>
      <c r="BU53" s="82">
        <f t="shared" si="52"/>
      </c>
      <c r="BV53" s="81">
        <f t="shared" si="53"/>
      </c>
      <c r="BW53" s="82">
        <f t="shared" si="54"/>
      </c>
      <c r="BX53" s="81">
        <f t="shared" si="55"/>
      </c>
      <c r="BY53" s="82">
        <f t="shared" si="56"/>
      </c>
      <c r="BZ53" s="82">
        <f t="shared" si="57"/>
      </c>
      <c r="CA53" s="85">
        <f t="shared" si="58"/>
      </c>
      <c r="CB53" s="115" t="s">
        <v>195</v>
      </c>
      <c r="CC53" s="104">
        <f t="shared" si="70"/>
        <v>0</v>
      </c>
      <c r="CD53" s="105" t="s">
        <v>5</v>
      </c>
      <c r="CE53" s="44" t="s">
        <v>52</v>
      </c>
      <c r="CF53" s="90"/>
      <c r="CG53" s="136"/>
      <c r="CH53" s="135"/>
      <c r="CI53" s="135"/>
      <c r="CJ53" s="135">
        <f t="shared" si="60"/>
      </c>
      <c r="CK53" s="135">
        <f t="shared" si="61"/>
        <v>0</v>
      </c>
      <c r="CL53" s="135">
        <f t="shared" si="62"/>
        <v>0</v>
      </c>
      <c r="CM53" s="135">
        <f t="shared" si="63"/>
        <v>0</v>
      </c>
      <c r="CN53" s="204">
        <f>TRIM('選手名簿'!G46)</f>
      </c>
      <c r="CO53" s="204">
        <f>TRIM('選手名簿'!H46)</f>
      </c>
      <c r="CQ53" s="179" t="s">
        <v>238</v>
      </c>
    </row>
    <row r="54" spans="1:95" s="74" customFormat="1" ht="14.25">
      <c r="A54" s="74">
        <f t="shared" si="8"/>
      </c>
      <c r="B54" s="74">
        <f t="shared" si="9"/>
      </c>
      <c r="C54" s="19">
        <v>44</v>
      </c>
      <c r="D54" s="198">
        <f>TRIM('選手名簿'!E47)</f>
      </c>
      <c r="E54" s="205">
        <f t="shared" si="10"/>
      </c>
      <c r="F54" s="205">
        <f t="shared" si="11"/>
      </c>
      <c r="G54" s="200">
        <f>TRIM('選手名簿'!J47)</f>
      </c>
      <c r="H54" s="200">
        <f>TRIM('選手名簿'!I47)</f>
      </c>
      <c r="I54" s="76"/>
      <c r="J54" s="125"/>
      <c r="K54" s="77">
        <f t="shared" si="71"/>
      </c>
      <c r="L54" s="78"/>
      <c r="M54" s="125"/>
      <c r="N54" s="77">
        <f t="shared" si="1"/>
      </c>
      <c r="O54" s="78"/>
      <c r="P54" s="79"/>
      <c r="Q54" s="77">
        <f t="shared" si="72"/>
      </c>
      <c r="R54" s="127"/>
      <c r="S54" s="80">
        <f t="shared" si="73"/>
        <v>0</v>
      </c>
      <c r="T54" s="80">
        <f t="shared" si="12"/>
      </c>
      <c r="U54" s="80">
        <f t="shared" si="13"/>
      </c>
      <c r="V54" s="129"/>
      <c r="W54" s="75">
        <f>IF(V54="","",CONCATENATE(V54,DATA!J49))</f>
      </c>
      <c r="X54" s="81">
        <f t="shared" si="74"/>
      </c>
      <c r="Y54" s="81">
        <f t="shared" si="65"/>
      </c>
      <c r="Z54" s="82">
        <f t="shared" si="66"/>
      </c>
      <c r="AA54" s="81">
        <f t="shared" si="67"/>
      </c>
      <c r="AB54" s="82">
        <f t="shared" si="68"/>
      </c>
      <c r="AC54" s="81">
        <f t="shared" si="15"/>
      </c>
      <c r="AD54" s="82">
        <f t="shared" si="16"/>
      </c>
      <c r="AE54" s="81">
        <f t="shared" si="17"/>
      </c>
      <c r="AF54" s="82">
        <f t="shared" si="18"/>
      </c>
      <c r="AG54" s="81">
        <f t="shared" si="19"/>
      </c>
      <c r="AH54" s="82">
        <f t="shared" si="20"/>
      </c>
      <c r="AI54" s="81">
        <f t="shared" si="21"/>
      </c>
      <c r="AJ54" s="82">
        <f t="shared" si="22"/>
      </c>
      <c r="AK54" s="81">
        <f t="shared" si="23"/>
      </c>
      <c r="AL54" s="82">
        <f t="shared" si="24"/>
      </c>
      <c r="AM54" s="81">
        <f t="shared" si="25"/>
      </c>
      <c r="AN54" s="82">
        <f t="shared" si="26"/>
      </c>
      <c r="AO54" s="81">
        <f t="shared" si="75"/>
      </c>
      <c r="AP54" s="82">
        <f t="shared" si="76"/>
      </c>
      <c r="AQ54" s="81">
        <f t="shared" si="27"/>
      </c>
      <c r="AR54" s="82">
        <f t="shared" si="28"/>
      </c>
      <c r="AS54" s="81">
        <f t="shared" si="77"/>
      </c>
      <c r="AT54" s="82">
        <f t="shared" si="78"/>
      </c>
      <c r="AU54" s="81">
        <f t="shared" si="29"/>
      </c>
      <c r="AV54" s="82">
        <f t="shared" si="30"/>
      </c>
      <c r="AW54" s="82">
        <f t="shared" si="64"/>
      </c>
      <c r="AX54" s="83">
        <f t="shared" si="31"/>
      </c>
      <c r="AY54" s="131"/>
      <c r="AZ54" s="84">
        <f>IF(AY54="","",CONCATENATE(AY54,DATA!J49))</f>
      </c>
      <c r="BA54" s="81">
        <f t="shared" si="32"/>
      </c>
      <c r="BB54" s="81">
        <f t="shared" si="33"/>
      </c>
      <c r="BC54" s="82">
        <f t="shared" si="34"/>
      </c>
      <c r="BD54" s="81">
        <f t="shared" si="35"/>
      </c>
      <c r="BE54" s="82">
        <f t="shared" si="36"/>
      </c>
      <c r="BF54" s="81">
        <f t="shared" si="37"/>
      </c>
      <c r="BG54" s="82">
        <f t="shared" si="38"/>
      </c>
      <c r="BH54" s="81">
        <f t="shared" si="39"/>
      </c>
      <c r="BI54" s="82">
        <f t="shared" si="40"/>
      </c>
      <c r="BJ54" s="81">
        <f t="shared" si="41"/>
      </c>
      <c r="BK54" s="82">
        <f t="shared" si="42"/>
      </c>
      <c r="BL54" s="81">
        <f t="shared" si="43"/>
      </c>
      <c r="BM54" s="82">
        <f t="shared" si="44"/>
      </c>
      <c r="BN54" s="81">
        <f t="shared" si="45"/>
      </c>
      <c r="BO54" s="82">
        <f t="shared" si="46"/>
      </c>
      <c r="BP54" s="81">
        <f t="shared" si="47"/>
      </c>
      <c r="BQ54" s="82">
        <f t="shared" si="48"/>
      </c>
      <c r="BR54" s="81">
        <f t="shared" si="49"/>
      </c>
      <c r="BS54" s="82">
        <f t="shared" si="50"/>
      </c>
      <c r="BT54" s="81">
        <f t="shared" si="51"/>
      </c>
      <c r="BU54" s="82">
        <f t="shared" si="52"/>
      </c>
      <c r="BV54" s="81">
        <f t="shared" si="53"/>
      </c>
      <c r="BW54" s="82">
        <f t="shared" si="54"/>
      </c>
      <c r="BX54" s="81">
        <f t="shared" si="55"/>
      </c>
      <c r="BY54" s="82">
        <f t="shared" si="56"/>
      </c>
      <c r="BZ54" s="82">
        <f t="shared" si="57"/>
      </c>
      <c r="CA54" s="85">
        <f t="shared" si="58"/>
      </c>
      <c r="CB54" s="90"/>
      <c r="CC54" s="90"/>
      <c r="CD54" s="90"/>
      <c r="CE54" s="90"/>
      <c r="CF54" s="90"/>
      <c r="CG54" s="136"/>
      <c r="CH54" s="135"/>
      <c r="CI54" s="135"/>
      <c r="CJ54" s="135">
        <f t="shared" si="60"/>
      </c>
      <c r="CK54" s="135">
        <f t="shared" si="61"/>
        <v>0</v>
      </c>
      <c r="CL54" s="135">
        <f t="shared" si="62"/>
        <v>0</v>
      </c>
      <c r="CM54" s="135">
        <f t="shared" si="63"/>
        <v>0</v>
      </c>
      <c r="CN54" s="204">
        <f>TRIM('選手名簿'!G47)</f>
      </c>
      <c r="CO54" s="204">
        <f>TRIM('選手名簿'!H47)</f>
      </c>
      <c r="CQ54" s="179" t="s">
        <v>239</v>
      </c>
    </row>
    <row r="55" spans="1:95" s="74" customFormat="1" ht="14.25">
      <c r="A55" s="74">
        <f t="shared" si="8"/>
      </c>
      <c r="B55" s="74">
        <f t="shared" si="9"/>
      </c>
      <c r="C55" s="19">
        <v>45</v>
      </c>
      <c r="D55" s="198">
        <f>TRIM('選手名簿'!E48)</f>
      </c>
      <c r="E55" s="205">
        <f t="shared" si="10"/>
      </c>
      <c r="F55" s="205">
        <f t="shared" si="11"/>
      </c>
      <c r="G55" s="200">
        <f>TRIM('選手名簿'!J48)</f>
      </c>
      <c r="H55" s="200">
        <f>TRIM('選手名簿'!I48)</f>
      </c>
      <c r="I55" s="76"/>
      <c r="J55" s="125"/>
      <c r="K55" s="77">
        <f t="shared" si="71"/>
      </c>
      <c r="L55" s="78"/>
      <c r="M55" s="125"/>
      <c r="N55" s="77">
        <f t="shared" si="1"/>
      </c>
      <c r="O55" s="78"/>
      <c r="P55" s="79"/>
      <c r="Q55" s="77">
        <f t="shared" si="72"/>
      </c>
      <c r="R55" s="127"/>
      <c r="S55" s="80">
        <f t="shared" si="73"/>
        <v>0</v>
      </c>
      <c r="T55" s="80">
        <f t="shared" si="12"/>
      </c>
      <c r="U55" s="80">
        <f t="shared" si="13"/>
      </c>
      <c r="V55" s="129"/>
      <c r="W55" s="75">
        <f>IF(V55="","",CONCATENATE(V55,DATA!J50))</f>
      </c>
      <c r="X55" s="81">
        <f t="shared" si="74"/>
      </c>
      <c r="Y55" s="81">
        <f t="shared" si="65"/>
      </c>
      <c r="Z55" s="82">
        <f t="shared" si="66"/>
      </c>
      <c r="AA55" s="81">
        <f t="shared" si="67"/>
      </c>
      <c r="AB55" s="82">
        <f t="shared" si="68"/>
      </c>
      <c r="AC55" s="81">
        <f t="shared" si="15"/>
      </c>
      <c r="AD55" s="82">
        <f t="shared" si="16"/>
      </c>
      <c r="AE55" s="81">
        <f t="shared" si="17"/>
      </c>
      <c r="AF55" s="82">
        <f t="shared" si="18"/>
      </c>
      <c r="AG55" s="81">
        <f t="shared" si="19"/>
      </c>
      <c r="AH55" s="82">
        <f t="shared" si="20"/>
      </c>
      <c r="AI55" s="81">
        <f t="shared" si="21"/>
      </c>
      <c r="AJ55" s="82">
        <f t="shared" si="22"/>
      </c>
      <c r="AK55" s="81">
        <f t="shared" si="23"/>
      </c>
      <c r="AL55" s="82">
        <f t="shared" si="24"/>
      </c>
      <c r="AM55" s="81">
        <f t="shared" si="25"/>
      </c>
      <c r="AN55" s="82">
        <f t="shared" si="26"/>
      </c>
      <c r="AO55" s="81">
        <f t="shared" si="75"/>
      </c>
      <c r="AP55" s="82">
        <f t="shared" si="76"/>
      </c>
      <c r="AQ55" s="81">
        <f t="shared" si="27"/>
      </c>
      <c r="AR55" s="82">
        <f t="shared" si="28"/>
      </c>
      <c r="AS55" s="81">
        <f t="shared" si="77"/>
      </c>
      <c r="AT55" s="82">
        <f t="shared" si="78"/>
      </c>
      <c r="AU55" s="81">
        <f t="shared" si="29"/>
      </c>
      <c r="AV55" s="82">
        <f t="shared" si="30"/>
      </c>
      <c r="AW55" s="82">
        <f t="shared" si="64"/>
      </c>
      <c r="AX55" s="83">
        <f t="shared" si="31"/>
      </c>
      <c r="AY55" s="131"/>
      <c r="AZ55" s="84">
        <f>IF(AY55="","",CONCATENATE(AY55,DATA!J50))</f>
      </c>
      <c r="BA55" s="81">
        <f t="shared" si="32"/>
      </c>
      <c r="BB55" s="81">
        <f t="shared" si="33"/>
      </c>
      <c r="BC55" s="82">
        <f t="shared" si="34"/>
      </c>
      <c r="BD55" s="81">
        <f t="shared" si="35"/>
      </c>
      <c r="BE55" s="82">
        <f t="shared" si="36"/>
      </c>
      <c r="BF55" s="81">
        <f t="shared" si="37"/>
      </c>
      <c r="BG55" s="82">
        <f t="shared" si="38"/>
      </c>
      <c r="BH55" s="81">
        <f t="shared" si="39"/>
      </c>
      <c r="BI55" s="82">
        <f t="shared" si="40"/>
      </c>
      <c r="BJ55" s="81">
        <f t="shared" si="41"/>
      </c>
      <c r="BK55" s="82">
        <f t="shared" si="42"/>
      </c>
      <c r="BL55" s="81">
        <f t="shared" si="43"/>
      </c>
      <c r="BM55" s="82">
        <f t="shared" si="44"/>
      </c>
      <c r="BN55" s="81">
        <f t="shared" si="45"/>
      </c>
      <c r="BO55" s="82">
        <f t="shared" si="46"/>
      </c>
      <c r="BP55" s="81">
        <f t="shared" si="47"/>
      </c>
      <c r="BQ55" s="82">
        <f t="shared" si="48"/>
      </c>
      <c r="BR55" s="81">
        <f t="shared" si="49"/>
      </c>
      <c r="BS55" s="82">
        <f t="shared" si="50"/>
      </c>
      <c r="BT55" s="81">
        <f t="shared" si="51"/>
      </c>
      <c r="BU55" s="82">
        <f t="shared" si="52"/>
      </c>
      <c r="BV55" s="81">
        <f t="shared" si="53"/>
      </c>
      <c r="BW55" s="82">
        <f t="shared" si="54"/>
      </c>
      <c r="BX55" s="81">
        <f t="shared" si="55"/>
      </c>
      <c r="BY55" s="82">
        <f t="shared" si="56"/>
      </c>
      <c r="BZ55" s="82">
        <f t="shared" si="57"/>
      </c>
      <c r="CA55" s="85">
        <f t="shared" si="58"/>
      </c>
      <c r="CB55" s="90"/>
      <c r="CC55" s="90"/>
      <c r="CD55" s="90"/>
      <c r="CE55" s="90"/>
      <c r="CF55" s="90"/>
      <c r="CG55" s="136"/>
      <c r="CH55" s="135"/>
      <c r="CI55" s="135"/>
      <c r="CJ55" s="135">
        <f t="shared" si="60"/>
      </c>
      <c r="CK55" s="135">
        <f t="shared" si="61"/>
        <v>0</v>
      </c>
      <c r="CL55" s="135">
        <f t="shared" si="62"/>
        <v>0</v>
      </c>
      <c r="CM55" s="135">
        <f t="shared" si="63"/>
        <v>0</v>
      </c>
      <c r="CN55" s="204">
        <f>TRIM('選手名簿'!G48)</f>
      </c>
      <c r="CO55" s="204">
        <f>TRIM('選手名簿'!H48)</f>
      </c>
      <c r="CQ55" s="179" t="s">
        <v>240</v>
      </c>
    </row>
    <row r="56" spans="1:95" s="74" customFormat="1" ht="14.25">
      <c r="A56" s="74">
        <f t="shared" si="8"/>
      </c>
      <c r="B56" s="74">
        <f t="shared" si="9"/>
      </c>
      <c r="C56" s="19">
        <v>46</v>
      </c>
      <c r="D56" s="198">
        <f>TRIM('選手名簿'!E49)</f>
      </c>
      <c r="E56" s="205">
        <f t="shared" si="10"/>
      </c>
      <c r="F56" s="205">
        <f t="shared" si="11"/>
      </c>
      <c r="G56" s="200">
        <f>TRIM('選手名簿'!J49)</f>
      </c>
      <c r="H56" s="200">
        <f>TRIM('選手名簿'!I49)</f>
      </c>
      <c r="I56" s="76"/>
      <c r="J56" s="125"/>
      <c r="K56" s="77">
        <f t="shared" si="71"/>
      </c>
      <c r="L56" s="78"/>
      <c r="M56" s="125"/>
      <c r="N56" s="77">
        <f t="shared" si="1"/>
      </c>
      <c r="O56" s="78"/>
      <c r="P56" s="79"/>
      <c r="Q56" s="77">
        <f t="shared" si="72"/>
      </c>
      <c r="R56" s="127"/>
      <c r="S56" s="80">
        <f t="shared" si="73"/>
        <v>0</v>
      </c>
      <c r="T56" s="80">
        <f t="shared" si="12"/>
      </c>
      <c r="U56" s="80">
        <f t="shared" si="13"/>
      </c>
      <c r="V56" s="129"/>
      <c r="W56" s="75">
        <f>IF(V56="","",CONCATENATE(V56,DATA!J51))</f>
      </c>
      <c r="X56" s="81">
        <f t="shared" si="74"/>
      </c>
      <c r="Y56" s="81">
        <f t="shared" si="65"/>
      </c>
      <c r="Z56" s="82">
        <f t="shared" si="66"/>
      </c>
      <c r="AA56" s="81">
        <f t="shared" si="67"/>
      </c>
      <c r="AB56" s="82">
        <f t="shared" si="68"/>
      </c>
      <c r="AC56" s="81">
        <f t="shared" si="15"/>
      </c>
      <c r="AD56" s="82">
        <f t="shared" si="16"/>
      </c>
      <c r="AE56" s="81">
        <f t="shared" si="17"/>
      </c>
      <c r="AF56" s="82">
        <f t="shared" si="18"/>
      </c>
      <c r="AG56" s="81">
        <f t="shared" si="19"/>
      </c>
      <c r="AH56" s="82">
        <f t="shared" si="20"/>
      </c>
      <c r="AI56" s="81">
        <f t="shared" si="21"/>
      </c>
      <c r="AJ56" s="82">
        <f t="shared" si="22"/>
      </c>
      <c r="AK56" s="81">
        <f t="shared" si="23"/>
      </c>
      <c r="AL56" s="82">
        <f t="shared" si="24"/>
      </c>
      <c r="AM56" s="81">
        <f t="shared" si="25"/>
      </c>
      <c r="AN56" s="82">
        <f t="shared" si="26"/>
      </c>
      <c r="AO56" s="81">
        <f t="shared" si="75"/>
      </c>
      <c r="AP56" s="82">
        <f t="shared" si="76"/>
      </c>
      <c r="AQ56" s="81">
        <f t="shared" si="27"/>
      </c>
      <c r="AR56" s="82">
        <f t="shared" si="28"/>
      </c>
      <c r="AS56" s="81">
        <f t="shared" si="77"/>
      </c>
      <c r="AT56" s="82">
        <f t="shared" si="78"/>
      </c>
      <c r="AU56" s="81">
        <f t="shared" si="29"/>
      </c>
      <c r="AV56" s="82">
        <f t="shared" si="30"/>
      </c>
      <c r="AW56" s="82">
        <f t="shared" si="64"/>
      </c>
      <c r="AX56" s="83">
        <f t="shared" si="31"/>
      </c>
      <c r="AY56" s="131"/>
      <c r="AZ56" s="84">
        <f>IF(AY56="","",CONCATENATE(AY56,DATA!J51))</f>
      </c>
      <c r="BA56" s="81">
        <f t="shared" si="32"/>
      </c>
      <c r="BB56" s="81">
        <f t="shared" si="33"/>
      </c>
      <c r="BC56" s="82">
        <f t="shared" si="34"/>
      </c>
      <c r="BD56" s="81">
        <f t="shared" si="35"/>
      </c>
      <c r="BE56" s="82">
        <f t="shared" si="36"/>
      </c>
      <c r="BF56" s="81">
        <f t="shared" si="37"/>
      </c>
      <c r="BG56" s="82">
        <f t="shared" si="38"/>
      </c>
      <c r="BH56" s="81">
        <f t="shared" si="39"/>
      </c>
      <c r="BI56" s="82">
        <f t="shared" si="40"/>
      </c>
      <c r="BJ56" s="81">
        <f t="shared" si="41"/>
      </c>
      <c r="BK56" s="82">
        <f t="shared" si="42"/>
      </c>
      <c r="BL56" s="81">
        <f t="shared" si="43"/>
      </c>
      <c r="BM56" s="82">
        <f t="shared" si="44"/>
      </c>
      <c r="BN56" s="81">
        <f t="shared" si="45"/>
      </c>
      <c r="BO56" s="82">
        <f t="shared" si="46"/>
      </c>
      <c r="BP56" s="81">
        <f t="shared" si="47"/>
      </c>
      <c r="BQ56" s="82">
        <f t="shared" si="48"/>
      </c>
      <c r="BR56" s="81">
        <f t="shared" si="49"/>
      </c>
      <c r="BS56" s="82">
        <f t="shared" si="50"/>
      </c>
      <c r="BT56" s="81">
        <f t="shared" si="51"/>
      </c>
      <c r="BU56" s="82">
        <f t="shared" si="52"/>
      </c>
      <c r="BV56" s="81">
        <f t="shared" si="53"/>
      </c>
      <c r="BW56" s="82">
        <f t="shared" si="54"/>
      </c>
      <c r="BX56" s="81">
        <f t="shared" si="55"/>
      </c>
      <c r="BY56" s="82">
        <f t="shared" si="56"/>
      </c>
      <c r="BZ56" s="82">
        <f t="shared" si="57"/>
      </c>
      <c r="CA56" s="85">
        <f t="shared" si="58"/>
      </c>
      <c r="CB56" s="90"/>
      <c r="CC56" s="90"/>
      <c r="CD56" s="90"/>
      <c r="CE56" s="90"/>
      <c r="CF56" s="90"/>
      <c r="CG56" s="136"/>
      <c r="CH56" s="135"/>
      <c r="CI56" s="135"/>
      <c r="CJ56" s="135">
        <f t="shared" si="60"/>
      </c>
      <c r="CK56" s="135">
        <f t="shared" si="61"/>
        <v>0</v>
      </c>
      <c r="CL56" s="135">
        <f t="shared" si="62"/>
        <v>0</v>
      </c>
      <c r="CM56" s="135">
        <f t="shared" si="63"/>
        <v>0</v>
      </c>
      <c r="CN56" s="204">
        <f>TRIM('選手名簿'!G49)</f>
      </c>
      <c r="CO56" s="204">
        <f>TRIM('選手名簿'!H49)</f>
      </c>
      <c r="CQ56" s="179" t="s">
        <v>315</v>
      </c>
    </row>
    <row r="57" spans="1:95" s="74" customFormat="1" ht="14.25">
      <c r="A57" s="74">
        <f t="shared" si="8"/>
      </c>
      <c r="B57" s="74">
        <f t="shared" si="9"/>
      </c>
      <c r="C57" s="19">
        <v>47</v>
      </c>
      <c r="D57" s="198">
        <f>TRIM('選手名簿'!E50)</f>
      </c>
      <c r="E57" s="205">
        <f t="shared" si="10"/>
      </c>
      <c r="F57" s="205">
        <f t="shared" si="11"/>
      </c>
      <c r="G57" s="200">
        <f>TRIM('選手名簿'!J50)</f>
      </c>
      <c r="H57" s="200">
        <f>TRIM('選手名簿'!I50)</f>
      </c>
      <c r="I57" s="76"/>
      <c r="J57" s="125"/>
      <c r="K57" s="77">
        <f t="shared" si="71"/>
      </c>
      <c r="L57" s="78"/>
      <c r="M57" s="125"/>
      <c r="N57" s="77">
        <f t="shared" si="1"/>
      </c>
      <c r="O57" s="78"/>
      <c r="P57" s="79"/>
      <c r="Q57" s="77">
        <f t="shared" si="72"/>
      </c>
      <c r="R57" s="127"/>
      <c r="S57" s="80">
        <f t="shared" si="73"/>
        <v>0</v>
      </c>
      <c r="T57" s="80">
        <f t="shared" si="12"/>
      </c>
      <c r="U57" s="80">
        <f t="shared" si="13"/>
      </c>
      <c r="V57" s="129"/>
      <c r="W57" s="75">
        <f>IF(V57="","",CONCATENATE(V57,DATA!J52))</f>
      </c>
      <c r="X57" s="81">
        <f t="shared" si="74"/>
      </c>
      <c r="Y57" s="81">
        <f t="shared" si="65"/>
      </c>
      <c r="Z57" s="82">
        <f t="shared" si="66"/>
      </c>
      <c r="AA57" s="81">
        <f t="shared" si="67"/>
      </c>
      <c r="AB57" s="82">
        <f t="shared" si="68"/>
      </c>
      <c r="AC57" s="81">
        <f t="shared" si="15"/>
      </c>
      <c r="AD57" s="82">
        <f t="shared" si="16"/>
      </c>
      <c r="AE57" s="81">
        <f t="shared" si="17"/>
      </c>
      <c r="AF57" s="82">
        <f t="shared" si="18"/>
      </c>
      <c r="AG57" s="81">
        <f t="shared" si="19"/>
      </c>
      <c r="AH57" s="82">
        <f t="shared" si="20"/>
      </c>
      <c r="AI57" s="81">
        <f t="shared" si="21"/>
      </c>
      <c r="AJ57" s="82">
        <f t="shared" si="22"/>
      </c>
      <c r="AK57" s="81">
        <f t="shared" si="23"/>
      </c>
      <c r="AL57" s="82">
        <f t="shared" si="24"/>
      </c>
      <c r="AM57" s="81">
        <f t="shared" si="25"/>
      </c>
      <c r="AN57" s="82">
        <f t="shared" si="26"/>
      </c>
      <c r="AO57" s="81">
        <f t="shared" si="75"/>
      </c>
      <c r="AP57" s="82">
        <f t="shared" si="76"/>
      </c>
      <c r="AQ57" s="81">
        <f t="shared" si="27"/>
      </c>
      <c r="AR57" s="82">
        <f t="shared" si="28"/>
      </c>
      <c r="AS57" s="81">
        <f t="shared" si="77"/>
      </c>
      <c r="AT57" s="82">
        <f t="shared" si="78"/>
      </c>
      <c r="AU57" s="81">
        <f t="shared" si="29"/>
      </c>
      <c r="AV57" s="82">
        <f t="shared" si="30"/>
      </c>
      <c r="AW57" s="82">
        <f t="shared" si="64"/>
      </c>
      <c r="AX57" s="83">
        <f t="shared" si="31"/>
      </c>
      <c r="AY57" s="131"/>
      <c r="AZ57" s="84">
        <f>IF(AY57="","",CONCATENATE(AY57,DATA!J52))</f>
      </c>
      <c r="BA57" s="81">
        <f t="shared" si="32"/>
      </c>
      <c r="BB57" s="81">
        <f t="shared" si="33"/>
      </c>
      <c r="BC57" s="82">
        <f t="shared" si="34"/>
      </c>
      <c r="BD57" s="81">
        <f t="shared" si="35"/>
      </c>
      <c r="BE57" s="82">
        <f t="shared" si="36"/>
      </c>
      <c r="BF57" s="81">
        <f t="shared" si="37"/>
      </c>
      <c r="BG57" s="82">
        <f t="shared" si="38"/>
      </c>
      <c r="BH57" s="81">
        <f t="shared" si="39"/>
      </c>
      <c r="BI57" s="82">
        <f t="shared" si="40"/>
      </c>
      <c r="BJ57" s="81">
        <f t="shared" si="41"/>
      </c>
      <c r="BK57" s="82">
        <f t="shared" si="42"/>
      </c>
      <c r="BL57" s="81">
        <f t="shared" si="43"/>
      </c>
      <c r="BM57" s="82">
        <f t="shared" si="44"/>
      </c>
      <c r="BN57" s="81">
        <f t="shared" si="45"/>
      </c>
      <c r="BO57" s="82">
        <f t="shared" si="46"/>
      </c>
      <c r="BP57" s="81">
        <f t="shared" si="47"/>
      </c>
      <c r="BQ57" s="82">
        <f t="shared" si="48"/>
      </c>
      <c r="BR57" s="81">
        <f t="shared" si="49"/>
      </c>
      <c r="BS57" s="82">
        <f t="shared" si="50"/>
      </c>
      <c r="BT57" s="81">
        <f t="shared" si="51"/>
      </c>
      <c r="BU57" s="82">
        <f t="shared" si="52"/>
      </c>
      <c r="BV57" s="81">
        <f t="shared" si="53"/>
      </c>
      <c r="BW57" s="82">
        <f t="shared" si="54"/>
      </c>
      <c r="BX57" s="81">
        <f t="shared" si="55"/>
      </c>
      <c r="BY57" s="82">
        <f t="shared" si="56"/>
      </c>
      <c r="BZ57" s="82">
        <f t="shared" si="57"/>
      </c>
      <c r="CA57" s="85">
        <f t="shared" si="58"/>
      </c>
      <c r="CB57" s="90"/>
      <c r="CC57" s="90"/>
      <c r="CD57" s="90"/>
      <c r="CE57" s="90"/>
      <c r="CF57" s="90"/>
      <c r="CG57" s="136"/>
      <c r="CH57" s="136"/>
      <c r="CI57" s="136"/>
      <c r="CJ57" s="135">
        <f t="shared" si="60"/>
      </c>
      <c r="CK57" s="135">
        <f t="shared" si="61"/>
        <v>0</v>
      </c>
      <c r="CL57" s="135">
        <f t="shared" si="62"/>
        <v>0</v>
      </c>
      <c r="CM57" s="135">
        <f t="shared" si="63"/>
        <v>0</v>
      </c>
      <c r="CN57" s="204">
        <f>TRIM('選手名簿'!G50)</f>
      </c>
      <c r="CO57" s="204">
        <f>TRIM('選手名簿'!H50)</f>
      </c>
      <c r="CQ57" s="179" t="s">
        <v>316</v>
      </c>
    </row>
    <row r="58" spans="1:95" s="74" customFormat="1" ht="14.25">
      <c r="A58" s="74">
        <f t="shared" si="8"/>
      </c>
      <c r="B58" s="74">
        <f t="shared" si="9"/>
      </c>
      <c r="C58" s="19">
        <v>48</v>
      </c>
      <c r="D58" s="198">
        <f>TRIM('選手名簿'!E51)</f>
      </c>
      <c r="E58" s="205">
        <f t="shared" si="10"/>
      </c>
      <c r="F58" s="205">
        <f t="shared" si="11"/>
      </c>
      <c r="G58" s="200">
        <f>TRIM('選手名簿'!J51)</f>
      </c>
      <c r="H58" s="200">
        <f>TRIM('選手名簿'!I51)</f>
      </c>
      <c r="I58" s="76"/>
      <c r="J58" s="125"/>
      <c r="K58" s="77">
        <f t="shared" si="71"/>
      </c>
      <c r="L58" s="78"/>
      <c r="M58" s="125"/>
      <c r="N58" s="77">
        <f t="shared" si="1"/>
      </c>
      <c r="O58" s="78"/>
      <c r="P58" s="79"/>
      <c r="Q58" s="77">
        <f t="shared" si="72"/>
      </c>
      <c r="R58" s="127"/>
      <c r="S58" s="80">
        <f t="shared" si="73"/>
        <v>0</v>
      </c>
      <c r="T58" s="80">
        <f t="shared" si="12"/>
      </c>
      <c r="U58" s="80">
        <f t="shared" si="13"/>
      </c>
      <c r="V58" s="129"/>
      <c r="W58" s="75">
        <f>IF(V58="","",CONCATENATE(V58,DATA!J53))</f>
      </c>
      <c r="X58" s="81">
        <f t="shared" si="74"/>
      </c>
      <c r="Y58" s="81">
        <f t="shared" si="65"/>
      </c>
      <c r="Z58" s="82">
        <f t="shared" si="66"/>
      </c>
      <c r="AA58" s="81">
        <f t="shared" si="67"/>
      </c>
      <c r="AB58" s="82">
        <f t="shared" si="68"/>
      </c>
      <c r="AC58" s="81">
        <f t="shared" si="15"/>
      </c>
      <c r="AD58" s="82">
        <f t="shared" si="16"/>
      </c>
      <c r="AE58" s="81">
        <f t="shared" si="17"/>
      </c>
      <c r="AF58" s="82">
        <f t="shared" si="18"/>
      </c>
      <c r="AG58" s="81">
        <f t="shared" si="19"/>
      </c>
      <c r="AH58" s="82">
        <f t="shared" si="20"/>
      </c>
      <c r="AI58" s="81">
        <f t="shared" si="21"/>
      </c>
      <c r="AJ58" s="82">
        <f t="shared" si="22"/>
      </c>
      <c r="AK58" s="81">
        <f t="shared" si="23"/>
      </c>
      <c r="AL58" s="82">
        <f t="shared" si="24"/>
      </c>
      <c r="AM58" s="81">
        <f t="shared" si="25"/>
      </c>
      <c r="AN58" s="82">
        <f t="shared" si="26"/>
      </c>
      <c r="AO58" s="81">
        <f t="shared" si="75"/>
      </c>
      <c r="AP58" s="82">
        <f t="shared" si="76"/>
      </c>
      <c r="AQ58" s="81">
        <f t="shared" si="27"/>
      </c>
      <c r="AR58" s="82">
        <f t="shared" si="28"/>
      </c>
      <c r="AS58" s="81">
        <f t="shared" si="77"/>
      </c>
      <c r="AT58" s="82">
        <f t="shared" si="78"/>
      </c>
      <c r="AU58" s="81">
        <f t="shared" si="29"/>
      </c>
      <c r="AV58" s="82">
        <f t="shared" si="30"/>
      </c>
      <c r="AW58" s="82">
        <f t="shared" si="64"/>
      </c>
      <c r="AX58" s="83">
        <f t="shared" si="31"/>
      </c>
      <c r="AY58" s="131"/>
      <c r="AZ58" s="84">
        <f>IF(AY58="","",CONCATENATE(AY58,DATA!J53))</f>
      </c>
      <c r="BA58" s="81">
        <f t="shared" si="32"/>
      </c>
      <c r="BB58" s="81">
        <f t="shared" si="33"/>
      </c>
      <c r="BC58" s="82">
        <f t="shared" si="34"/>
      </c>
      <c r="BD58" s="81">
        <f t="shared" si="35"/>
      </c>
      <c r="BE58" s="82">
        <f t="shared" si="36"/>
      </c>
      <c r="BF58" s="81">
        <f t="shared" si="37"/>
      </c>
      <c r="BG58" s="82">
        <f t="shared" si="38"/>
      </c>
      <c r="BH58" s="81">
        <f t="shared" si="39"/>
      </c>
      <c r="BI58" s="82">
        <f t="shared" si="40"/>
      </c>
      <c r="BJ58" s="81">
        <f t="shared" si="41"/>
      </c>
      <c r="BK58" s="82">
        <f t="shared" si="42"/>
      </c>
      <c r="BL58" s="81">
        <f t="shared" si="43"/>
      </c>
      <c r="BM58" s="82">
        <f t="shared" si="44"/>
      </c>
      <c r="BN58" s="81">
        <f t="shared" si="45"/>
      </c>
      <c r="BO58" s="82">
        <f t="shared" si="46"/>
      </c>
      <c r="BP58" s="81">
        <f t="shared" si="47"/>
      </c>
      <c r="BQ58" s="82">
        <f t="shared" si="48"/>
      </c>
      <c r="BR58" s="81">
        <f t="shared" si="49"/>
      </c>
      <c r="BS58" s="82">
        <f t="shared" si="50"/>
      </c>
      <c r="BT58" s="81">
        <f t="shared" si="51"/>
      </c>
      <c r="BU58" s="82">
        <f t="shared" si="52"/>
      </c>
      <c r="BV58" s="81">
        <f t="shared" si="53"/>
      </c>
      <c r="BW58" s="82">
        <f t="shared" si="54"/>
      </c>
      <c r="BX58" s="81">
        <f t="shared" si="55"/>
      </c>
      <c r="BY58" s="82">
        <f t="shared" si="56"/>
      </c>
      <c r="BZ58" s="82">
        <f t="shared" si="57"/>
      </c>
      <c r="CA58" s="85">
        <f t="shared" si="58"/>
      </c>
      <c r="CB58" s="90"/>
      <c r="CC58" s="90"/>
      <c r="CD58" s="90"/>
      <c r="CE58" s="90"/>
      <c r="CF58" s="90"/>
      <c r="CG58" s="136"/>
      <c r="CH58" s="136"/>
      <c r="CI58" s="136"/>
      <c r="CJ58" s="135">
        <f t="shared" si="60"/>
      </c>
      <c r="CK58" s="135">
        <f t="shared" si="61"/>
        <v>0</v>
      </c>
      <c r="CL58" s="135">
        <f t="shared" si="62"/>
        <v>0</v>
      </c>
      <c r="CM58" s="135">
        <f t="shared" si="63"/>
        <v>0</v>
      </c>
      <c r="CN58" s="204">
        <f>TRIM('選手名簿'!G51)</f>
      </c>
      <c r="CO58" s="204">
        <f>TRIM('選手名簿'!H51)</f>
      </c>
      <c r="CQ58" s="179" t="s">
        <v>317</v>
      </c>
    </row>
    <row r="59" spans="1:95" s="74" customFormat="1" ht="14.25">
      <c r="A59" s="74">
        <f t="shared" si="8"/>
      </c>
      <c r="B59" s="74">
        <f t="shared" si="9"/>
      </c>
      <c r="C59" s="19">
        <v>49</v>
      </c>
      <c r="D59" s="198">
        <f>TRIM('選手名簿'!E52)</f>
      </c>
      <c r="E59" s="205">
        <f t="shared" si="10"/>
      </c>
      <c r="F59" s="205">
        <f t="shared" si="11"/>
      </c>
      <c r="G59" s="200">
        <f>TRIM('選手名簿'!J52)</f>
      </c>
      <c r="H59" s="200">
        <f>TRIM('選手名簿'!I52)</f>
      </c>
      <c r="I59" s="76"/>
      <c r="J59" s="125"/>
      <c r="K59" s="77">
        <f t="shared" si="71"/>
      </c>
      <c r="L59" s="78"/>
      <c r="M59" s="125"/>
      <c r="N59" s="77">
        <f t="shared" si="1"/>
      </c>
      <c r="O59" s="78"/>
      <c r="P59" s="79"/>
      <c r="Q59" s="77">
        <f t="shared" si="72"/>
      </c>
      <c r="R59" s="127"/>
      <c r="S59" s="80">
        <f t="shared" si="73"/>
        <v>0</v>
      </c>
      <c r="T59" s="80">
        <f t="shared" si="12"/>
      </c>
      <c r="U59" s="80">
        <f t="shared" si="13"/>
      </c>
      <c r="V59" s="129"/>
      <c r="W59" s="75">
        <f>IF(V59="","",CONCATENATE(V59,DATA!J54))</f>
      </c>
      <c r="X59" s="81">
        <f t="shared" si="74"/>
      </c>
      <c r="Y59" s="81">
        <f t="shared" si="65"/>
      </c>
      <c r="Z59" s="82">
        <f t="shared" si="66"/>
      </c>
      <c r="AA59" s="81">
        <f t="shared" si="67"/>
      </c>
      <c r="AB59" s="82">
        <f t="shared" si="68"/>
      </c>
      <c r="AC59" s="81">
        <f t="shared" si="15"/>
      </c>
      <c r="AD59" s="82">
        <f t="shared" si="16"/>
      </c>
      <c r="AE59" s="81">
        <f t="shared" si="17"/>
      </c>
      <c r="AF59" s="82">
        <f t="shared" si="18"/>
      </c>
      <c r="AG59" s="81">
        <f t="shared" si="19"/>
      </c>
      <c r="AH59" s="82">
        <f t="shared" si="20"/>
      </c>
      <c r="AI59" s="81">
        <f t="shared" si="21"/>
      </c>
      <c r="AJ59" s="82">
        <f t="shared" si="22"/>
      </c>
      <c r="AK59" s="81">
        <f t="shared" si="23"/>
      </c>
      <c r="AL59" s="82">
        <f t="shared" si="24"/>
      </c>
      <c r="AM59" s="81">
        <f t="shared" si="25"/>
      </c>
      <c r="AN59" s="82">
        <f t="shared" si="26"/>
      </c>
      <c r="AO59" s="81">
        <f t="shared" si="75"/>
      </c>
      <c r="AP59" s="82">
        <f t="shared" si="76"/>
      </c>
      <c r="AQ59" s="81">
        <f t="shared" si="27"/>
      </c>
      <c r="AR59" s="82">
        <f t="shared" si="28"/>
      </c>
      <c r="AS59" s="81">
        <f t="shared" si="77"/>
      </c>
      <c r="AT59" s="82">
        <f t="shared" si="78"/>
      </c>
      <c r="AU59" s="81">
        <f t="shared" si="29"/>
      </c>
      <c r="AV59" s="82">
        <f t="shared" si="30"/>
      </c>
      <c r="AW59" s="82">
        <f t="shared" si="64"/>
      </c>
      <c r="AX59" s="83">
        <f t="shared" si="31"/>
      </c>
      <c r="AY59" s="131"/>
      <c r="AZ59" s="84">
        <f>IF(AY59="","",CONCATENATE(AY59,DATA!J54))</f>
      </c>
      <c r="BA59" s="81">
        <f t="shared" si="32"/>
      </c>
      <c r="BB59" s="81">
        <f t="shared" si="33"/>
      </c>
      <c r="BC59" s="82">
        <f t="shared" si="34"/>
      </c>
      <c r="BD59" s="81">
        <f t="shared" si="35"/>
      </c>
      <c r="BE59" s="82">
        <f t="shared" si="36"/>
      </c>
      <c r="BF59" s="81">
        <f t="shared" si="37"/>
      </c>
      <c r="BG59" s="82">
        <f t="shared" si="38"/>
      </c>
      <c r="BH59" s="81">
        <f t="shared" si="39"/>
      </c>
      <c r="BI59" s="82">
        <f t="shared" si="40"/>
      </c>
      <c r="BJ59" s="81">
        <f t="shared" si="41"/>
      </c>
      <c r="BK59" s="82">
        <f t="shared" si="42"/>
      </c>
      <c r="BL59" s="81">
        <f t="shared" si="43"/>
      </c>
      <c r="BM59" s="82">
        <f t="shared" si="44"/>
      </c>
      <c r="BN59" s="81">
        <f t="shared" si="45"/>
      </c>
      <c r="BO59" s="82">
        <f t="shared" si="46"/>
      </c>
      <c r="BP59" s="81">
        <f t="shared" si="47"/>
      </c>
      <c r="BQ59" s="82">
        <f t="shared" si="48"/>
      </c>
      <c r="BR59" s="81">
        <f t="shared" si="49"/>
      </c>
      <c r="BS59" s="82">
        <f t="shared" si="50"/>
      </c>
      <c r="BT59" s="81">
        <f t="shared" si="51"/>
      </c>
      <c r="BU59" s="82">
        <f t="shared" si="52"/>
      </c>
      <c r="BV59" s="81">
        <f t="shared" si="53"/>
      </c>
      <c r="BW59" s="82">
        <f t="shared" si="54"/>
      </c>
      <c r="BX59" s="81">
        <f t="shared" si="55"/>
      </c>
      <c r="BY59" s="82">
        <f t="shared" si="56"/>
      </c>
      <c r="BZ59" s="82">
        <f t="shared" si="57"/>
      </c>
      <c r="CA59" s="85">
        <f t="shared" si="58"/>
      </c>
      <c r="CB59" s="90"/>
      <c r="CC59" s="90"/>
      <c r="CD59" s="90"/>
      <c r="CE59" s="90"/>
      <c r="CF59" s="90"/>
      <c r="CG59" s="136"/>
      <c r="CH59" s="136"/>
      <c r="CI59" s="136"/>
      <c r="CJ59" s="135">
        <f t="shared" si="60"/>
      </c>
      <c r="CK59" s="135">
        <f t="shared" si="61"/>
        <v>0</v>
      </c>
      <c r="CL59" s="135">
        <f t="shared" si="62"/>
        <v>0</v>
      </c>
      <c r="CM59" s="135">
        <f t="shared" si="63"/>
        <v>0</v>
      </c>
      <c r="CN59" s="204">
        <f>TRIM('選手名簿'!G52)</f>
      </c>
      <c r="CO59" s="204">
        <f>TRIM('選手名簿'!H52)</f>
      </c>
      <c r="CQ59" s="179" t="s">
        <v>241</v>
      </c>
    </row>
    <row r="60" spans="1:95" s="74" customFormat="1" ht="14.25">
      <c r="A60" s="74">
        <f t="shared" si="8"/>
      </c>
      <c r="B60" s="74">
        <f t="shared" si="9"/>
      </c>
      <c r="C60" s="19">
        <v>50</v>
      </c>
      <c r="D60" s="198">
        <f>TRIM('選手名簿'!E53)</f>
      </c>
      <c r="E60" s="205">
        <f t="shared" si="10"/>
      </c>
      <c r="F60" s="205">
        <f t="shared" si="11"/>
      </c>
      <c r="G60" s="200">
        <f>TRIM('選手名簿'!J53)</f>
      </c>
      <c r="H60" s="200">
        <f>TRIM('選手名簿'!I53)</f>
      </c>
      <c r="I60" s="76"/>
      <c r="J60" s="125"/>
      <c r="K60" s="77">
        <f t="shared" si="71"/>
      </c>
      <c r="L60" s="78"/>
      <c r="M60" s="125"/>
      <c r="N60" s="77">
        <f t="shared" si="1"/>
      </c>
      <c r="O60" s="78"/>
      <c r="P60" s="79"/>
      <c r="Q60" s="77">
        <f t="shared" si="72"/>
      </c>
      <c r="R60" s="127"/>
      <c r="S60" s="80">
        <f t="shared" si="73"/>
        <v>0</v>
      </c>
      <c r="T60" s="80">
        <f t="shared" si="12"/>
      </c>
      <c r="U60" s="80">
        <f t="shared" si="13"/>
      </c>
      <c r="V60" s="129"/>
      <c r="W60" s="75">
        <f>IF(V60="","",CONCATENATE(V60,DATA!J55))</f>
      </c>
      <c r="X60" s="81">
        <f t="shared" si="74"/>
      </c>
      <c r="Y60" s="81">
        <f t="shared" si="65"/>
      </c>
      <c r="Z60" s="82">
        <f t="shared" si="66"/>
      </c>
      <c r="AA60" s="81">
        <f t="shared" si="67"/>
      </c>
      <c r="AB60" s="82">
        <f t="shared" si="68"/>
      </c>
      <c r="AC60" s="81">
        <f t="shared" si="15"/>
      </c>
      <c r="AD60" s="82">
        <f t="shared" si="16"/>
      </c>
      <c r="AE60" s="81">
        <f t="shared" si="17"/>
      </c>
      <c r="AF60" s="82">
        <f t="shared" si="18"/>
      </c>
      <c r="AG60" s="81">
        <f t="shared" si="19"/>
      </c>
      <c r="AH60" s="82">
        <f t="shared" si="20"/>
      </c>
      <c r="AI60" s="81">
        <f t="shared" si="21"/>
      </c>
      <c r="AJ60" s="82">
        <f t="shared" si="22"/>
      </c>
      <c r="AK60" s="81">
        <f t="shared" si="23"/>
      </c>
      <c r="AL60" s="82">
        <f t="shared" si="24"/>
      </c>
      <c r="AM60" s="81">
        <f t="shared" si="25"/>
      </c>
      <c r="AN60" s="82">
        <f t="shared" si="26"/>
      </c>
      <c r="AO60" s="81">
        <f t="shared" si="75"/>
      </c>
      <c r="AP60" s="82">
        <f t="shared" si="76"/>
      </c>
      <c r="AQ60" s="81">
        <f t="shared" si="27"/>
      </c>
      <c r="AR60" s="82">
        <f t="shared" si="28"/>
      </c>
      <c r="AS60" s="81">
        <f t="shared" si="77"/>
      </c>
      <c r="AT60" s="82">
        <f t="shared" si="78"/>
      </c>
      <c r="AU60" s="81">
        <f t="shared" si="29"/>
      </c>
      <c r="AV60" s="82">
        <f t="shared" si="30"/>
      </c>
      <c r="AW60" s="82">
        <f t="shared" si="64"/>
      </c>
      <c r="AX60" s="83">
        <f t="shared" si="31"/>
      </c>
      <c r="AY60" s="131"/>
      <c r="AZ60" s="84">
        <f>IF(AY60="","",CONCATENATE(AY60,DATA!J55))</f>
      </c>
      <c r="BA60" s="81">
        <f t="shared" si="32"/>
      </c>
      <c r="BB60" s="81">
        <f t="shared" si="33"/>
      </c>
      <c r="BC60" s="82">
        <f t="shared" si="34"/>
      </c>
      <c r="BD60" s="81">
        <f t="shared" si="35"/>
      </c>
      <c r="BE60" s="82">
        <f t="shared" si="36"/>
      </c>
      <c r="BF60" s="81">
        <f t="shared" si="37"/>
      </c>
      <c r="BG60" s="82">
        <f t="shared" si="38"/>
      </c>
      <c r="BH60" s="81">
        <f t="shared" si="39"/>
      </c>
      <c r="BI60" s="82">
        <f t="shared" si="40"/>
      </c>
      <c r="BJ60" s="81">
        <f t="shared" si="41"/>
      </c>
      <c r="BK60" s="82">
        <f t="shared" si="42"/>
      </c>
      <c r="BL60" s="81">
        <f t="shared" si="43"/>
      </c>
      <c r="BM60" s="82">
        <f t="shared" si="44"/>
      </c>
      <c r="BN60" s="81">
        <f t="shared" si="45"/>
      </c>
      <c r="BO60" s="82">
        <f t="shared" si="46"/>
      </c>
      <c r="BP60" s="81">
        <f t="shared" si="47"/>
      </c>
      <c r="BQ60" s="82">
        <f t="shared" si="48"/>
      </c>
      <c r="BR60" s="81">
        <f t="shared" si="49"/>
      </c>
      <c r="BS60" s="82">
        <f t="shared" si="50"/>
      </c>
      <c r="BT60" s="81">
        <f t="shared" si="51"/>
      </c>
      <c r="BU60" s="82">
        <f t="shared" si="52"/>
      </c>
      <c r="BV60" s="81">
        <f t="shared" si="53"/>
      </c>
      <c r="BW60" s="82">
        <f t="shared" si="54"/>
      </c>
      <c r="BX60" s="81">
        <f t="shared" si="55"/>
      </c>
      <c r="BY60" s="82">
        <f t="shared" si="56"/>
      </c>
      <c r="BZ60" s="82">
        <f t="shared" si="57"/>
      </c>
      <c r="CA60" s="85">
        <f t="shared" si="58"/>
      </c>
      <c r="CB60" s="90"/>
      <c r="CC60" s="90"/>
      <c r="CD60" s="90"/>
      <c r="CE60" s="90"/>
      <c r="CF60" s="90"/>
      <c r="CG60" s="136"/>
      <c r="CH60" s="136"/>
      <c r="CI60" s="136"/>
      <c r="CJ60" s="135">
        <f t="shared" si="60"/>
      </c>
      <c r="CK60" s="135">
        <f t="shared" si="61"/>
        <v>0</v>
      </c>
      <c r="CL60" s="135">
        <f t="shared" si="62"/>
        <v>0</v>
      </c>
      <c r="CM60" s="135">
        <f t="shared" si="63"/>
        <v>0</v>
      </c>
      <c r="CN60" s="204">
        <f>TRIM('選手名簿'!G53)</f>
      </c>
      <c r="CO60" s="204">
        <f>TRIM('選手名簿'!H53)</f>
      </c>
      <c r="CQ60" s="179" t="s">
        <v>318</v>
      </c>
    </row>
    <row r="61" spans="1:95" s="74" customFormat="1" ht="14.25">
      <c r="A61" s="74">
        <f t="shared" si="8"/>
      </c>
      <c r="B61" s="74">
        <f t="shared" si="9"/>
      </c>
      <c r="C61" s="19">
        <v>51</v>
      </c>
      <c r="D61" s="198">
        <f>TRIM('選手名簿'!E54)</f>
      </c>
      <c r="E61" s="205">
        <f t="shared" si="10"/>
      </c>
      <c r="F61" s="205">
        <f t="shared" si="11"/>
      </c>
      <c r="G61" s="200">
        <f>TRIM('選手名簿'!J54)</f>
      </c>
      <c r="H61" s="200">
        <f>TRIM('選手名簿'!I54)</f>
      </c>
      <c r="I61" s="76"/>
      <c r="J61" s="125"/>
      <c r="K61" s="77">
        <f t="shared" si="71"/>
      </c>
      <c r="L61" s="78"/>
      <c r="M61" s="125"/>
      <c r="N61" s="77">
        <f t="shared" si="1"/>
      </c>
      <c r="O61" s="78"/>
      <c r="P61" s="79"/>
      <c r="Q61" s="77">
        <f t="shared" si="72"/>
      </c>
      <c r="R61" s="127"/>
      <c r="S61" s="80">
        <f t="shared" si="73"/>
        <v>0</v>
      </c>
      <c r="T61" s="80">
        <f t="shared" si="12"/>
      </c>
      <c r="U61" s="80">
        <f t="shared" si="13"/>
      </c>
      <c r="V61" s="129"/>
      <c r="W61" s="75">
        <f>IF(V61="","",CONCATENATE(V61,DATA!J56))</f>
      </c>
      <c r="X61" s="81">
        <f t="shared" si="74"/>
      </c>
      <c r="Y61" s="81">
        <f t="shared" si="65"/>
      </c>
      <c r="Z61" s="82">
        <f t="shared" si="66"/>
      </c>
      <c r="AA61" s="81">
        <f t="shared" si="67"/>
      </c>
      <c r="AB61" s="82">
        <f t="shared" si="68"/>
      </c>
      <c r="AC61" s="81">
        <f t="shared" si="15"/>
      </c>
      <c r="AD61" s="82">
        <f t="shared" si="16"/>
      </c>
      <c r="AE61" s="81">
        <f t="shared" si="17"/>
      </c>
      <c r="AF61" s="82">
        <f t="shared" si="18"/>
      </c>
      <c r="AG61" s="81">
        <f t="shared" si="19"/>
      </c>
      <c r="AH61" s="82">
        <f t="shared" si="20"/>
      </c>
      <c r="AI61" s="81">
        <f t="shared" si="21"/>
      </c>
      <c r="AJ61" s="82">
        <f t="shared" si="22"/>
      </c>
      <c r="AK61" s="81">
        <f t="shared" si="23"/>
      </c>
      <c r="AL61" s="82">
        <f t="shared" si="24"/>
      </c>
      <c r="AM61" s="81">
        <f t="shared" si="25"/>
      </c>
      <c r="AN61" s="82">
        <f t="shared" si="26"/>
      </c>
      <c r="AO61" s="81">
        <f t="shared" si="75"/>
      </c>
      <c r="AP61" s="82">
        <f t="shared" si="76"/>
      </c>
      <c r="AQ61" s="81">
        <f t="shared" si="27"/>
      </c>
      <c r="AR61" s="82">
        <f t="shared" si="28"/>
      </c>
      <c r="AS61" s="81">
        <f t="shared" si="77"/>
      </c>
      <c r="AT61" s="82">
        <f t="shared" si="78"/>
      </c>
      <c r="AU61" s="81">
        <f t="shared" si="29"/>
      </c>
      <c r="AV61" s="82">
        <f t="shared" si="30"/>
      </c>
      <c r="AW61" s="82">
        <f t="shared" si="64"/>
      </c>
      <c r="AX61" s="83">
        <f t="shared" si="31"/>
      </c>
      <c r="AY61" s="131"/>
      <c r="AZ61" s="84">
        <f>IF(AY61="","",CONCATENATE(AY61,DATA!J56))</f>
      </c>
      <c r="BA61" s="81">
        <f t="shared" si="32"/>
      </c>
      <c r="BB61" s="81">
        <f t="shared" si="33"/>
      </c>
      <c r="BC61" s="82">
        <f t="shared" si="34"/>
      </c>
      <c r="BD61" s="81">
        <f t="shared" si="35"/>
      </c>
      <c r="BE61" s="82">
        <f t="shared" si="36"/>
      </c>
      <c r="BF61" s="81">
        <f t="shared" si="37"/>
      </c>
      <c r="BG61" s="82">
        <f t="shared" si="38"/>
      </c>
      <c r="BH61" s="81">
        <f t="shared" si="39"/>
      </c>
      <c r="BI61" s="82">
        <f t="shared" si="40"/>
      </c>
      <c r="BJ61" s="81">
        <f t="shared" si="41"/>
      </c>
      <c r="BK61" s="82">
        <f t="shared" si="42"/>
      </c>
      <c r="BL61" s="81">
        <f t="shared" si="43"/>
      </c>
      <c r="BM61" s="82">
        <f t="shared" si="44"/>
      </c>
      <c r="BN61" s="81">
        <f t="shared" si="45"/>
      </c>
      <c r="BO61" s="82">
        <f t="shared" si="46"/>
      </c>
      <c r="BP61" s="81">
        <f t="shared" si="47"/>
      </c>
      <c r="BQ61" s="82">
        <f t="shared" si="48"/>
      </c>
      <c r="BR61" s="81">
        <f t="shared" si="49"/>
      </c>
      <c r="BS61" s="82">
        <f t="shared" si="50"/>
      </c>
      <c r="BT61" s="81">
        <f t="shared" si="51"/>
      </c>
      <c r="BU61" s="82">
        <f t="shared" si="52"/>
      </c>
      <c r="BV61" s="81">
        <f t="shared" si="53"/>
      </c>
      <c r="BW61" s="82">
        <f t="shared" si="54"/>
      </c>
      <c r="BX61" s="81">
        <f t="shared" si="55"/>
      </c>
      <c r="BY61" s="82">
        <f t="shared" si="56"/>
      </c>
      <c r="BZ61" s="82">
        <f t="shared" si="57"/>
      </c>
      <c r="CA61" s="85">
        <f t="shared" si="58"/>
      </c>
      <c r="CB61" s="90"/>
      <c r="CC61" s="90"/>
      <c r="CD61" s="90"/>
      <c r="CE61" s="90"/>
      <c r="CF61" s="90"/>
      <c r="CG61" s="136"/>
      <c r="CH61" s="136"/>
      <c r="CI61" s="136"/>
      <c r="CJ61" s="135">
        <f t="shared" si="60"/>
      </c>
      <c r="CK61" s="135">
        <f t="shared" si="61"/>
        <v>0</v>
      </c>
      <c r="CL61" s="135">
        <f t="shared" si="62"/>
        <v>0</v>
      </c>
      <c r="CM61" s="135">
        <f t="shared" si="63"/>
        <v>0</v>
      </c>
      <c r="CN61" s="204">
        <f>TRIM('選手名簿'!G54)</f>
      </c>
      <c r="CO61" s="204">
        <f>TRIM('選手名簿'!H54)</f>
      </c>
      <c r="CQ61" s="179" t="s">
        <v>319</v>
      </c>
    </row>
    <row r="62" spans="1:95" s="74" customFormat="1" ht="15.75">
      <c r="A62" s="74">
        <f t="shared" si="8"/>
      </c>
      <c r="B62" s="74">
        <f t="shared" si="9"/>
      </c>
      <c r="C62" s="19">
        <v>52</v>
      </c>
      <c r="D62" s="198">
        <f>TRIM('選手名簿'!E55)</f>
      </c>
      <c r="E62" s="205">
        <f t="shared" si="10"/>
      </c>
      <c r="F62" s="205">
        <f t="shared" si="11"/>
      </c>
      <c r="G62" s="200">
        <f>TRIM('選手名簿'!J55)</f>
      </c>
      <c r="H62" s="200">
        <f>TRIM('選手名簿'!I55)</f>
      </c>
      <c r="I62" s="76"/>
      <c r="J62" s="125"/>
      <c r="K62" s="77">
        <f t="shared" si="71"/>
      </c>
      <c r="L62" s="78"/>
      <c r="M62" s="125"/>
      <c r="N62" s="77">
        <f t="shared" si="1"/>
      </c>
      <c r="O62" s="78"/>
      <c r="P62" s="79"/>
      <c r="Q62" s="77">
        <f t="shared" si="72"/>
      </c>
      <c r="R62" s="127"/>
      <c r="S62" s="80">
        <f t="shared" si="73"/>
        <v>0</v>
      </c>
      <c r="T62" s="80">
        <f t="shared" si="12"/>
      </c>
      <c r="U62" s="80">
        <f t="shared" si="13"/>
      </c>
      <c r="V62" s="129"/>
      <c r="W62" s="75">
        <f>IF(V62="","",CONCATENATE(V62,DATA!J57))</f>
      </c>
      <c r="X62" s="81">
        <f t="shared" si="74"/>
      </c>
      <c r="Y62" s="81">
        <f t="shared" si="65"/>
      </c>
      <c r="Z62" s="82">
        <f t="shared" si="66"/>
      </c>
      <c r="AA62" s="81">
        <f t="shared" si="67"/>
      </c>
      <c r="AB62" s="82">
        <f t="shared" si="68"/>
      </c>
      <c r="AC62" s="81">
        <f t="shared" si="15"/>
      </c>
      <c r="AD62" s="82">
        <f t="shared" si="16"/>
      </c>
      <c r="AE62" s="81">
        <f t="shared" si="17"/>
      </c>
      <c r="AF62" s="82">
        <f t="shared" si="18"/>
      </c>
      <c r="AG62" s="81">
        <f t="shared" si="19"/>
      </c>
      <c r="AH62" s="82">
        <f t="shared" si="20"/>
      </c>
      <c r="AI62" s="81">
        <f t="shared" si="21"/>
      </c>
      <c r="AJ62" s="82">
        <f t="shared" si="22"/>
      </c>
      <c r="AK62" s="81">
        <f t="shared" si="23"/>
      </c>
      <c r="AL62" s="82">
        <f t="shared" si="24"/>
      </c>
      <c r="AM62" s="81">
        <f t="shared" si="25"/>
      </c>
      <c r="AN62" s="82">
        <f t="shared" si="26"/>
      </c>
      <c r="AO62" s="81">
        <f t="shared" si="75"/>
      </c>
      <c r="AP62" s="82">
        <f t="shared" si="76"/>
      </c>
      <c r="AQ62" s="81">
        <f t="shared" si="27"/>
      </c>
      <c r="AR62" s="82">
        <f t="shared" si="28"/>
      </c>
      <c r="AS62" s="81">
        <f t="shared" si="77"/>
      </c>
      <c r="AT62" s="82">
        <f t="shared" si="78"/>
      </c>
      <c r="AU62" s="81">
        <f t="shared" si="29"/>
      </c>
      <c r="AV62" s="82">
        <f t="shared" si="30"/>
      </c>
      <c r="AW62" s="82">
        <f t="shared" si="64"/>
      </c>
      <c r="AX62" s="83">
        <f t="shared" si="31"/>
      </c>
      <c r="AY62" s="131"/>
      <c r="AZ62" s="84">
        <f>IF(AY62="","",CONCATENATE(AY62,DATA!J57))</f>
      </c>
      <c r="BA62" s="81">
        <f t="shared" si="32"/>
      </c>
      <c r="BB62" s="81">
        <f t="shared" si="33"/>
      </c>
      <c r="BC62" s="82">
        <f t="shared" si="34"/>
      </c>
      <c r="BD62" s="81">
        <f t="shared" si="35"/>
      </c>
      <c r="BE62" s="82">
        <f t="shared" si="36"/>
      </c>
      <c r="BF62" s="81">
        <f t="shared" si="37"/>
      </c>
      <c r="BG62" s="82">
        <f t="shared" si="38"/>
      </c>
      <c r="BH62" s="81">
        <f t="shared" si="39"/>
      </c>
      <c r="BI62" s="82">
        <f t="shared" si="40"/>
      </c>
      <c r="BJ62" s="81">
        <f t="shared" si="41"/>
      </c>
      <c r="BK62" s="82">
        <f t="shared" si="42"/>
      </c>
      <c r="BL62" s="81">
        <f t="shared" si="43"/>
      </c>
      <c r="BM62" s="82">
        <f t="shared" si="44"/>
      </c>
      <c r="BN62" s="81">
        <f t="shared" si="45"/>
      </c>
      <c r="BO62" s="82">
        <f t="shared" si="46"/>
      </c>
      <c r="BP62" s="81">
        <f t="shared" si="47"/>
      </c>
      <c r="BQ62" s="82">
        <f t="shared" si="48"/>
      </c>
      <c r="BR62" s="81">
        <f t="shared" si="49"/>
      </c>
      <c r="BS62" s="82">
        <f t="shared" si="50"/>
      </c>
      <c r="BT62" s="81">
        <f t="shared" si="51"/>
      </c>
      <c r="BU62" s="82">
        <f t="shared" si="52"/>
      </c>
      <c r="BV62" s="81">
        <f t="shared" si="53"/>
      </c>
      <c r="BW62" s="82">
        <f t="shared" si="54"/>
      </c>
      <c r="BX62" s="81">
        <f t="shared" si="55"/>
      </c>
      <c r="BY62" s="82">
        <f t="shared" si="56"/>
      </c>
      <c r="BZ62" s="82">
        <f t="shared" si="57"/>
      </c>
      <c r="CA62" s="85">
        <f t="shared" si="58"/>
      </c>
      <c r="CB62" s="90"/>
      <c r="CC62" s="90"/>
      <c r="CD62" s="90"/>
      <c r="CE62" s="90"/>
      <c r="CF62" s="90"/>
      <c r="CG62" s="136"/>
      <c r="CH62" s="136"/>
      <c r="CI62" s="136"/>
      <c r="CJ62" s="135">
        <f t="shared" si="60"/>
      </c>
      <c r="CK62" s="135">
        <f t="shared" si="61"/>
        <v>0</v>
      </c>
      <c r="CL62" s="135">
        <f t="shared" si="62"/>
        <v>0</v>
      </c>
      <c r="CM62" s="135">
        <f t="shared" si="63"/>
        <v>0</v>
      </c>
      <c r="CN62" s="204">
        <f>TRIM('選手名簿'!G55)</f>
      </c>
      <c r="CO62" s="204">
        <f>TRIM('選手名簿'!H55)</f>
      </c>
      <c r="CQ62" s="180" t="s">
        <v>320</v>
      </c>
    </row>
    <row r="63" spans="1:95" s="74" customFormat="1" ht="14.25">
      <c r="A63" s="74">
        <f t="shared" si="8"/>
      </c>
      <c r="B63" s="74">
        <f t="shared" si="9"/>
      </c>
      <c r="C63" s="19">
        <v>53</v>
      </c>
      <c r="D63" s="198">
        <f>TRIM('選手名簿'!E56)</f>
      </c>
      <c r="E63" s="205">
        <f t="shared" si="10"/>
      </c>
      <c r="F63" s="205">
        <f t="shared" si="11"/>
      </c>
      <c r="G63" s="200">
        <f>TRIM('選手名簿'!J56)</f>
      </c>
      <c r="H63" s="200">
        <f>TRIM('選手名簿'!I56)</f>
      </c>
      <c r="I63" s="76"/>
      <c r="J63" s="125"/>
      <c r="K63" s="77">
        <f t="shared" si="71"/>
      </c>
      <c r="L63" s="78"/>
      <c r="M63" s="125"/>
      <c r="N63" s="77">
        <f t="shared" si="1"/>
      </c>
      <c r="O63" s="78"/>
      <c r="P63" s="79"/>
      <c r="Q63" s="77">
        <f t="shared" si="72"/>
      </c>
      <c r="R63" s="127"/>
      <c r="S63" s="80">
        <f t="shared" si="73"/>
        <v>0</v>
      </c>
      <c r="T63" s="80">
        <f t="shared" si="12"/>
      </c>
      <c r="U63" s="80">
        <f t="shared" si="13"/>
      </c>
      <c r="V63" s="129"/>
      <c r="W63" s="75">
        <f>IF(V63="","",CONCATENATE(V63,DATA!J58))</f>
      </c>
      <c r="X63" s="81">
        <f t="shared" si="74"/>
      </c>
      <c r="Y63" s="81">
        <f t="shared" si="65"/>
      </c>
      <c r="Z63" s="82">
        <f t="shared" si="66"/>
      </c>
      <c r="AA63" s="81">
        <f t="shared" si="67"/>
      </c>
      <c r="AB63" s="82">
        <f t="shared" si="68"/>
      </c>
      <c r="AC63" s="81">
        <f t="shared" si="15"/>
      </c>
      <c r="AD63" s="82">
        <f t="shared" si="16"/>
      </c>
      <c r="AE63" s="81">
        <f t="shared" si="17"/>
      </c>
      <c r="AF63" s="82">
        <f t="shared" si="18"/>
      </c>
      <c r="AG63" s="81">
        <f t="shared" si="19"/>
      </c>
      <c r="AH63" s="82">
        <f t="shared" si="20"/>
      </c>
      <c r="AI63" s="81">
        <f t="shared" si="21"/>
      </c>
      <c r="AJ63" s="82">
        <f t="shared" si="22"/>
      </c>
      <c r="AK63" s="81">
        <f t="shared" si="23"/>
      </c>
      <c r="AL63" s="82">
        <f t="shared" si="24"/>
      </c>
      <c r="AM63" s="81">
        <f t="shared" si="25"/>
      </c>
      <c r="AN63" s="82">
        <f t="shared" si="26"/>
      </c>
      <c r="AO63" s="81">
        <f t="shared" si="75"/>
      </c>
      <c r="AP63" s="82">
        <f t="shared" si="76"/>
      </c>
      <c r="AQ63" s="81">
        <f t="shared" si="27"/>
      </c>
      <c r="AR63" s="82">
        <f t="shared" si="28"/>
      </c>
      <c r="AS63" s="81">
        <f t="shared" si="77"/>
      </c>
      <c r="AT63" s="82">
        <f t="shared" si="78"/>
      </c>
      <c r="AU63" s="81">
        <f t="shared" si="29"/>
      </c>
      <c r="AV63" s="82">
        <f t="shared" si="30"/>
      </c>
      <c r="AW63" s="82">
        <f t="shared" si="64"/>
      </c>
      <c r="AX63" s="83">
        <f t="shared" si="31"/>
      </c>
      <c r="AY63" s="131"/>
      <c r="AZ63" s="84">
        <f>IF(AY63="","",CONCATENATE(AY63,DATA!J58))</f>
      </c>
      <c r="BA63" s="81">
        <f t="shared" si="32"/>
      </c>
      <c r="BB63" s="81">
        <f t="shared" si="33"/>
      </c>
      <c r="BC63" s="82">
        <f t="shared" si="34"/>
      </c>
      <c r="BD63" s="81">
        <f t="shared" si="35"/>
      </c>
      <c r="BE63" s="82">
        <f t="shared" si="36"/>
      </c>
      <c r="BF63" s="81">
        <f t="shared" si="37"/>
      </c>
      <c r="BG63" s="82">
        <f t="shared" si="38"/>
      </c>
      <c r="BH63" s="81">
        <f t="shared" si="39"/>
      </c>
      <c r="BI63" s="82">
        <f t="shared" si="40"/>
      </c>
      <c r="BJ63" s="81">
        <f t="shared" si="41"/>
      </c>
      <c r="BK63" s="82">
        <f t="shared" si="42"/>
      </c>
      <c r="BL63" s="81">
        <f t="shared" si="43"/>
      </c>
      <c r="BM63" s="82">
        <f t="shared" si="44"/>
      </c>
      <c r="BN63" s="81">
        <f t="shared" si="45"/>
      </c>
      <c r="BO63" s="82">
        <f t="shared" si="46"/>
      </c>
      <c r="BP63" s="81">
        <f t="shared" si="47"/>
      </c>
      <c r="BQ63" s="82">
        <f t="shared" si="48"/>
      </c>
      <c r="BR63" s="81">
        <f t="shared" si="49"/>
      </c>
      <c r="BS63" s="82">
        <f t="shared" si="50"/>
      </c>
      <c r="BT63" s="81">
        <f t="shared" si="51"/>
      </c>
      <c r="BU63" s="82">
        <f t="shared" si="52"/>
      </c>
      <c r="BV63" s="81">
        <f t="shared" si="53"/>
      </c>
      <c r="BW63" s="82">
        <f t="shared" si="54"/>
      </c>
      <c r="BX63" s="81">
        <f t="shared" si="55"/>
      </c>
      <c r="BY63" s="82">
        <f t="shared" si="56"/>
      </c>
      <c r="BZ63" s="82">
        <f t="shared" si="57"/>
      </c>
      <c r="CA63" s="85">
        <f t="shared" si="58"/>
      </c>
      <c r="CB63" s="90"/>
      <c r="CC63" s="90"/>
      <c r="CD63" s="90"/>
      <c r="CE63" s="90"/>
      <c r="CF63" s="90"/>
      <c r="CG63" s="136"/>
      <c r="CH63" s="136"/>
      <c r="CI63" s="136"/>
      <c r="CJ63" s="135">
        <f t="shared" si="60"/>
      </c>
      <c r="CK63" s="135">
        <f t="shared" si="61"/>
        <v>0</v>
      </c>
      <c r="CL63" s="135">
        <f t="shared" si="62"/>
        <v>0</v>
      </c>
      <c r="CM63" s="135">
        <f t="shared" si="63"/>
        <v>0</v>
      </c>
      <c r="CN63" s="204">
        <f>TRIM('選手名簿'!G56)</f>
      </c>
      <c r="CO63" s="204">
        <f>TRIM('選手名簿'!H56)</f>
      </c>
      <c r="CQ63" s="179" t="s">
        <v>321</v>
      </c>
    </row>
    <row r="64" spans="1:95" s="74" customFormat="1" ht="14.25">
      <c r="A64" s="74">
        <f t="shared" si="8"/>
      </c>
      <c r="B64" s="74">
        <f t="shared" si="9"/>
      </c>
      <c r="C64" s="19">
        <v>54</v>
      </c>
      <c r="D64" s="198">
        <f>TRIM('選手名簿'!E57)</f>
      </c>
      <c r="E64" s="205">
        <f t="shared" si="10"/>
      </c>
      <c r="F64" s="205">
        <f t="shared" si="11"/>
      </c>
      <c r="G64" s="200">
        <f>TRIM('選手名簿'!J57)</f>
      </c>
      <c r="H64" s="200">
        <f>TRIM('選手名簿'!I57)</f>
      </c>
      <c r="I64" s="76"/>
      <c r="J64" s="125"/>
      <c r="K64" s="77">
        <f t="shared" si="71"/>
      </c>
      <c r="L64" s="78"/>
      <c r="M64" s="125"/>
      <c r="N64" s="77">
        <f t="shared" si="1"/>
      </c>
      <c r="O64" s="78"/>
      <c r="P64" s="79"/>
      <c r="Q64" s="77">
        <f t="shared" si="72"/>
      </c>
      <c r="R64" s="127"/>
      <c r="S64" s="80">
        <f t="shared" si="73"/>
        <v>0</v>
      </c>
      <c r="T64" s="80">
        <f t="shared" si="12"/>
      </c>
      <c r="U64" s="80">
        <f t="shared" si="13"/>
      </c>
      <c r="V64" s="129"/>
      <c r="W64" s="75">
        <f>IF(V64="","",CONCATENATE(V64,DATA!J59))</f>
      </c>
      <c r="X64" s="81">
        <f t="shared" si="74"/>
      </c>
      <c r="Y64" s="81">
        <f t="shared" si="65"/>
      </c>
      <c r="Z64" s="82">
        <f t="shared" si="66"/>
      </c>
      <c r="AA64" s="81">
        <f t="shared" si="67"/>
      </c>
      <c r="AB64" s="82">
        <f t="shared" si="68"/>
      </c>
      <c r="AC64" s="81">
        <f t="shared" si="15"/>
      </c>
      <c r="AD64" s="82">
        <f t="shared" si="16"/>
      </c>
      <c r="AE64" s="81">
        <f t="shared" si="17"/>
      </c>
      <c r="AF64" s="82">
        <f t="shared" si="18"/>
      </c>
      <c r="AG64" s="81">
        <f t="shared" si="19"/>
      </c>
      <c r="AH64" s="82">
        <f t="shared" si="20"/>
      </c>
      <c r="AI64" s="81">
        <f t="shared" si="21"/>
      </c>
      <c r="AJ64" s="82">
        <f t="shared" si="22"/>
      </c>
      <c r="AK64" s="81">
        <f t="shared" si="23"/>
      </c>
      <c r="AL64" s="82">
        <f t="shared" si="24"/>
      </c>
      <c r="AM64" s="81">
        <f t="shared" si="25"/>
      </c>
      <c r="AN64" s="82">
        <f t="shared" si="26"/>
      </c>
      <c r="AO64" s="81">
        <f t="shared" si="75"/>
      </c>
      <c r="AP64" s="82">
        <f t="shared" si="76"/>
      </c>
      <c r="AQ64" s="81">
        <f t="shared" si="27"/>
      </c>
      <c r="AR64" s="82">
        <f t="shared" si="28"/>
      </c>
      <c r="AS64" s="81">
        <f t="shared" si="77"/>
      </c>
      <c r="AT64" s="82">
        <f t="shared" si="78"/>
      </c>
      <c r="AU64" s="81">
        <f t="shared" si="29"/>
      </c>
      <c r="AV64" s="82">
        <f t="shared" si="30"/>
      </c>
      <c r="AW64" s="82">
        <f t="shared" si="64"/>
      </c>
      <c r="AX64" s="83">
        <f t="shared" si="31"/>
      </c>
      <c r="AY64" s="131"/>
      <c r="AZ64" s="84">
        <f>IF(AY64="","",CONCATENATE(AY64,DATA!J59))</f>
      </c>
      <c r="BA64" s="81">
        <f t="shared" si="32"/>
      </c>
      <c r="BB64" s="81">
        <f t="shared" si="33"/>
      </c>
      <c r="BC64" s="82">
        <f t="shared" si="34"/>
      </c>
      <c r="BD64" s="81">
        <f t="shared" si="35"/>
      </c>
      <c r="BE64" s="82">
        <f t="shared" si="36"/>
      </c>
      <c r="BF64" s="81">
        <f t="shared" si="37"/>
      </c>
      <c r="BG64" s="82">
        <f t="shared" si="38"/>
      </c>
      <c r="BH64" s="81">
        <f t="shared" si="39"/>
      </c>
      <c r="BI64" s="82">
        <f t="shared" si="40"/>
      </c>
      <c r="BJ64" s="81">
        <f t="shared" si="41"/>
      </c>
      <c r="BK64" s="82">
        <f t="shared" si="42"/>
      </c>
      <c r="BL64" s="81">
        <f t="shared" si="43"/>
      </c>
      <c r="BM64" s="82">
        <f t="shared" si="44"/>
      </c>
      <c r="BN64" s="81">
        <f t="shared" si="45"/>
      </c>
      <c r="BO64" s="82">
        <f t="shared" si="46"/>
      </c>
      <c r="BP64" s="81">
        <f t="shared" si="47"/>
      </c>
      <c r="BQ64" s="82">
        <f t="shared" si="48"/>
      </c>
      <c r="BR64" s="81">
        <f t="shared" si="49"/>
      </c>
      <c r="BS64" s="82">
        <f t="shared" si="50"/>
      </c>
      <c r="BT64" s="81">
        <f t="shared" si="51"/>
      </c>
      <c r="BU64" s="82">
        <f t="shared" si="52"/>
      </c>
      <c r="BV64" s="81">
        <f t="shared" si="53"/>
      </c>
      <c r="BW64" s="82">
        <f t="shared" si="54"/>
      </c>
      <c r="BX64" s="81">
        <f t="shared" si="55"/>
      </c>
      <c r="BY64" s="82">
        <f t="shared" si="56"/>
      </c>
      <c r="BZ64" s="82">
        <f t="shared" si="57"/>
      </c>
      <c r="CA64" s="85">
        <f t="shared" si="58"/>
      </c>
      <c r="CB64" s="90"/>
      <c r="CC64" s="90"/>
      <c r="CD64" s="90"/>
      <c r="CE64" s="90"/>
      <c r="CF64" s="90"/>
      <c r="CG64" s="136"/>
      <c r="CH64" s="136"/>
      <c r="CI64" s="136"/>
      <c r="CJ64" s="135">
        <f t="shared" si="60"/>
      </c>
      <c r="CK64" s="135">
        <f t="shared" si="61"/>
        <v>0</v>
      </c>
      <c r="CL64" s="135">
        <f t="shared" si="62"/>
        <v>0</v>
      </c>
      <c r="CM64" s="135">
        <f t="shared" si="63"/>
        <v>0</v>
      </c>
      <c r="CN64" s="204">
        <f>TRIM('選手名簿'!G57)</f>
      </c>
      <c r="CO64" s="204">
        <f>TRIM('選手名簿'!H57)</f>
      </c>
      <c r="CQ64" s="179" t="s">
        <v>322</v>
      </c>
    </row>
    <row r="65" spans="1:95" s="74" customFormat="1" ht="14.25">
      <c r="A65" s="74">
        <f t="shared" si="8"/>
      </c>
      <c r="B65" s="74">
        <f t="shared" si="9"/>
      </c>
      <c r="C65" s="19">
        <v>55</v>
      </c>
      <c r="D65" s="198">
        <f>TRIM('選手名簿'!E58)</f>
      </c>
      <c r="E65" s="205">
        <f t="shared" si="10"/>
      </c>
      <c r="F65" s="205">
        <f t="shared" si="11"/>
      </c>
      <c r="G65" s="200">
        <f>TRIM('選手名簿'!J58)</f>
      </c>
      <c r="H65" s="200">
        <f>TRIM('選手名簿'!I58)</f>
      </c>
      <c r="I65" s="76"/>
      <c r="J65" s="125"/>
      <c r="K65" s="77">
        <f t="shared" si="71"/>
      </c>
      <c r="L65" s="78"/>
      <c r="M65" s="125"/>
      <c r="N65" s="77">
        <f t="shared" si="1"/>
      </c>
      <c r="O65" s="78"/>
      <c r="P65" s="79"/>
      <c r="Q65" s="77">
        <f t="shared" si="72"/>
      </c>
      <c r="R65" s="127"/>
      <c r="S65" s="80">
        <f t="shared" si="73"/>
        <v>0</v>
      </c>
      <c r="T65" s="80">
        <f t="shared" si="12"/>
      </c>
      <c r="U65" s="80">
        <f t="shared" si="13"/>
      </c>
      <c r="V65" s="129"/>
      <c r="W65" s="75">
        <f>IF(V65="","",CONCATENATE(V65,DATA!J60))</f>
      </c>
      <c r="X65" s="81">
        <f t="shared" si="74"/>
      </c>
      <c r="Y65" s="81">
        <f t="shared" si="65"/>
      </c>
      <c r="Z65" s="82">
        <f t="shared" si="66"/>
      </c>
      <c r="AA65" s="81">
        <f t="shared" si="67"/>
      </c>
      <c r="AB65" s="82">
        <f t="shared" si="68"/>
      </c>
      <c r="AC65" s="81">
        <f t="shared" si="15"/>
      </c>
      <c r="AD65" s="82">
        <f t="shared" si="16"/>
      </c>
      <c r="AE65" s="81">
        <f t="shared" si="17"/>
      </c>
      <c r="AF65" s="82">
        <f t="shared" si="18"/>
      </c>
      <c r="AG65" s="81">
        <f t="shared" si="19"/>
      </c>
      <c r="AH65" s="82">
        <f t="shared" si="20"/>
      </c>
      <c r="AI65" s="81">
        <f t="shared" si="21"/>
      </c>
      <c r="AJ65" s="82">
        <f t="shared" si="22"/>
      </c>
      <c r="AK65" s="81">
        <f t="shared" si="23"/>
      </c>
      <c r="AL65" s="82">
        <f t="shared" si="24"/>
      </c>
      <c r="AM65" s="81">
        <f t="shared" si="25"/>
      </c>
      <c r="AN65" s="82">
        <f t="shared" si="26"/>
      </c>
      <c r="AO65" s="81">
        <f t="shared" si="75"/>
      </c>
      <c r="AP65" s="82">
        <f t="shared" si="76"/>
      </c>
      <c r="AQ65" s="81">
        <f t="shared" si="27"/>
      </c>
      <c r="AR65" s="82">
        <f t="shared" si="28"/>
      </c>
      <c r="AS65" s="81">
        <f t="shared" si="77"/>
      </c>
      <c r="AT65" s="82">
        <f t="shared" si="78"/>
      </c>
      <c r="AU65" s="81">
        <f t="shared" si="29"/>
      </c>
      <c r="AV65" s="82">
        <f t="shared" si="30"/>
      </c>
      <c r="AW65" s="82">
        <f t="shared" si="64"/>
      </c>
      <c r="AX65" s="83">
        <f t="shared" si="31"/>
      </c>
      <c r="AY65" s="131"/>
      <c r="AZ65" s="84">
        <f>IF(AY65="","",CONCATENATE(AY65,DATA!J60))</f>
      </c>
      <c r="BA65" s="81">
        <f t="shared" si="32"/>
      </c>
      <c r="BB65" s="81">
        <f t="shared" si="33"/>
      </c>
      <c r="BC65" s="82">
        <f t="shared" si="34"/>
      </c>
      <c r="BD65" s="81">
        <f t="shared" si="35"/>
      </c>
      <c r="BE65" s="82">
        <f t="shared" si="36"/>
      </c>
      <c r="BF65" s="81">
        <f t="shared" si="37"/>
      </c>
      <c r="BG65" s="82">
        <f t="shared" si="38"/>
      </c>
      <c r="BH65" s="81">
        <f t="shared" si="39"/>
      </c>
      <c r="BI65" s="82">
        <f t="shared" si="40"/>
      </c>
      <c r="BJ65" s="81">
        <f t="shared" si="41"/>
      </c>
      <c r="BK65" s="82">
        <f t="shared" si="42"/>
      </c>
      <c r="BL65" s="81">
        <f t="shared" si="43"/>
      </c>
      <c r="BM65" s="82">
        <f t="shared" si="44"/>
      </c>
      <c r="BN65" s="81">
        <f t="shared" si="45"/>
      </c>
      <c r="BO65" s="82">
        <f t="shared" si="46"/>
      </c>
      <c r="BP65" s="81">
        <f t="shared" si="47"/>
      </c>
      <c r="BQ65" s="82">
        <f t="shared" si="48"/>
      </c>
      <c r="BR65" s="81">
        <f t="shared" si="49"/>
      </c>
      <c r="BS65" s="82">
        <f t="shared" si="50"/>
      </c>
      <c r="BT65" s="81">
        <f t="shared" si="51"/>
      </c>
      <c r="BU65" s="82">
        <f t="shared" si="52"/>
      </c>
      <c r="BV65" s="81">
        <f t="shared" si="53"/>
      </c>
      <c r="BW65" s="82">
        <f t="shared" si="54"/>
      </c>
      <c r="BX65" s="81">
        <f t="shared" si="55"/>
      </c>
      <c r="BY65" s="82">
        <f t="shared" si="56"/>
      </c>
      <c r="BZ65" s="82">
        <f t="shared" si="57"/>
      </c>
      <c r="CA65" s="85">
        <f t="shared" si="58"/>
      </c>
      <c r="CB65" s="90"/>
      <c r="CC65" s="90"/>
      <c r="CD65" s="90"/>
      <c r="CE65" s="90"/>
      <c r="CF65" s="90"/>
      <c r="CG65" s="136"/>
      <c r="CH65" s="136"/>
      <c r="CI65" s="136"/>
      <c r="CJ65" s="135">
        <f t="shared" si="60"/>
      </c>
      <c r="CK65" s="135">
        <f t="shared" si="61"/>
        <v>0</v>
      </c>
      <c r="CL65" s="135">
        <f t="shared" si="62"/>
        <v>0</v>
      </c>
      <c r="CM65" s="135">
        <f t="shared" si="63"/>
        <v>0</v>
      </c>
      <c r="CN65" s="204">
        <f>TRIM('選手名簿'!G58)</f>
      </c>
      <c r="CO65" s="204">
        <f>TRIM('選手名簿'!H58)</f>
      </c>
      <c r="CQ65" s="179" t="s">
        <v>272</v>
      </c>
    </row>
    <row r="66" spans="1:95" s="74" customFormat="1" ht="14.25">
      <c r="A66" s="74">
        <f t="shared" si="8"/>
      </c>
      <c r="B66" s="74">
        <f t="shared" si="9"/>
      </c>
      <c r="C66" s="19">
        <v>56</v>
      </c>
      <c r="D66" s="198">
        <f>TRIM('選手名簿'!E59)</f>
      </c>
      <c r="E66" s="205">
        <f t="shared" si="10"/>
      </c>
      <c r="F66" s="205">
        <f t="shared" si="11"/>
      </c>
      <c r="G66" s="200">
        <f>TRIM('選手名簿'!J59)</f>
      </c>
      <c r="H66" s="200">
        <f>TRIM('選手名簿'!I59)</f>
      </c>
      <c r="I66" s="76"/>
      <c r="J66" s="125"/>
      <c r="K66" s="77">
        <f t="shared" si="71"/>
      </c>
      <c r="L66" s="78"/>
      <c r="M66" s="125"/>
      <c r="N66" s="77">
        <f t="shared" si="1"/>
      </c>
      <c r="O66" s="78"/>
      <c r="P66" s="79"/>
      <c r="Q66" s="77">
        <f t="shared" si="72"/>
      </c>
      <c r="R66" s="127"/>
      <c r="S66" s="80">
        <f t="shared" si="73"/>
        <v>0</v>
      </c>
      <c r="T66" s="80">
        <f t="shared" si="12"/>
      </c>
      <c r="U66" s="80">
        <f t="shared" si="13"/>
      </c>
      <c r="V66" s="129"/>
      <c r="W66" s="75">
        <f>IF(V66="","",CONCATENATE(V66,DATA!J61))</f>
      </c>
      <c r="X66" s="81">
        <f t="shared" si="74"/>
      </c>
      <c r="Y66" s="81">
        <f t="shared" si="65"/>
      </c>
      <c r="Z66" s="82">
        <f t="shared" si="66"/>
      </c>
      <c r="AA66" s="81">
        <f t="shared" si="67"/>
      </c>
      <c r="AB66" s="82">
        <f t="shared" si="68"/>
      </c>
      <c r="AC66" s="81">
        <f t="shared" si="15"/>
      </c>
      <c r="AD66" s="82">
        <f t="shared" si="16"/>
      </c>
      <c r="AE66" s="81">
        <f t="shared" si="17"/>
      </c>
      <c r="AF66" s="82">
        <f t="shared" si="18"/>
      </c>
      <c r="AG66" s="81">
        <f t="shared" si="19"/>
      </c>
      <c r="AH66" s="82">
        <f t="shared" si="20"/>
      </c>
      <c r="AI66" s="81">
        <f t="shared" si="21"/>
      </c>
      <c r="AJ66" s="82">
        <f t="shared" si="22"/>
      </c>
      <c r="AK66" s="81">
        <f t="shared" si="23"/>
      </c>
      <c r="AL66" s="82">
        <f t="shared" si="24"/>
      </c>
      <c r="AM66" s="81">
        <f t="shared" si="25"/>
      </c>
      <c r="AN66" s="82">
        <f t="shared" si="26"/>
      </c>
      <c r="AO66" s="81">
        <f t="shared" si="75"/>
      </c>
      <c r="AP66" s="82">
        <f t="shared" si="76"/>
      </c>
      <c r="AQ66" s="81">
        <f t="shared" si="27"/>
      </c>
      <c r="AR66" s="82">
        <f t="shared" si="28"/>
      </c>
      <c r="AS66" s="81">
        <f t="shared" si="77"/>
      </c>
      <c r="AT66" s="82">
        <f t="shared" si="78"/>
      </c>
      <c r="AU66" s="81">
        <f t="shared" si="29"/>
      </c>
      <c r="AV66" s="82">
        <f t="shared" si="30"/>
      </c>
      <c r="AW66" s="82">
        <f t="shared" si="64"/>
      </c>
      <c r="AX66" s="83">
        <f t="shared" si="31"/>
      </c>
      <c r="AY66" s="131"/>
      <c r="AZ66" s="84">
        <f>IF(AY66="","",CONCATENATE(AY66,DATA!J61))</f>
      </c>
      <c r="BA66" s="81">
        <f t="shared" si="32"/>
      </c>
      <c r="BB66" s="81">
        <f t="shared" si="33"/>
      </c>
      <c r="BC66" s="82">
        <f t="shared" si="34"/>
      </c>
      <c r="BD66" s="81">
        <f t="shared" si="35"/>
      </c>
      <c r="BE66" s="82">
        <f t="shared" si="36"/>
      </c>
      <c r="BF66" s="81">
        <f t="shared" si="37"/>
      </c>
      <c r="BG66" s="82">
        <f t="shared" si="38"/>
      </c>
      <c r="BH66" s="81">
        <f t="shared" si="39"/>
      </c>
      <c r="BI66" s="82">
        <f t="shared" si="40"/>
      </c>
      <c r="BJ66" s="81">
        <f t="shared" si="41"/>
      </c>
      <c r="BK66" s="82">
        <f t="shared" si="42"/>
      </c>
      <c r="BL66" s="81">
        <f t="shared" si="43"/>
      </c>
      <c r="BM66" s="82">
        <f t="shared" si="44"/>
      </c>
      <c r="BN66" s="81">
        <f t="shared" si="45"/>
      </c>
      <c r="BO66" s="82">
        <f t="shared" si="46"/>
      </c>
      <c r="BP66" s="81">
        <f t="shared" si="47"/>
      </c>
      <c r="BQ66" s="82">
        <f t="shared" si="48"/>
      </c>
      <c r="BR66" s="81">
        <f t="shared" si="49"/>
      </c>
      <c r="BS66" s="82">
        <f t="shared" si="50"/>
      </c>
      <c r="BT66" s="81">
        <f t="shared" si="51"/>
      </c>
      <c r="BU66" s="82">
        <f t="shared" si="52"/>
      </c>
      <c r="BV66" s="81">
        <f t="shared" si="53"/>
      </c>
      <c r="BW66" s="82">
        <f t="shared" si="54"/>
      </c>
      <c r="BX66" s="81">
        <f t="shared" si="55"/>
      </c>
      <c r="BY66" s="82">
        <f t="shared" si="56"/>
      </c>
      <c r="BZ66" s="82">
        <f t="shared" si="57"/>
      </c>
      <c r="CA66" s="85">
        <f t="shared" si="58"/>
      </c>
      <c r="CB66" s="90"/>
      <c r="CC66" s="90"/>
      <c r="CD66" s="90"/>
      <c r="CE66" s="90"/>
      <c r="CF66" s="90"/>
      <c r="CG66" s="136"/>
      <c r="CH66" s="136"/>
      <c r="CI66" s="136"/>
      <c r="CJ66" s="135">
        <f t="shared" si="60"/>
      </c>
      <c r="CK66" s="135">
        <f t="shared" si="61"/>
        <v>0</v>
      </c>
      <c r="CL66" s="135">
        <f t="shared" si="62"/>
        <v>0</v>
      </c>
      <c r="CM66" s="135">
        <f t="shared" si="63"/>
        <v>0</v>
      </c>
      <c r="CN66" s="204">
        <f>TRIM('選手名簿'!G59)</f>
      </c>
      <c r="CO66" s="204">
        <f>TRIM('選手名簿'!H59)</f>
      </c>
      <c r="CQ66" s="179" t="s">
        <v>323</v>
      </c>
    </row>
    <row r="67" spans="1:95" s="74" customFormat="1" ht="14.25">
      <c r="A67" s="74">
        <f t="shared" si="8"/>
      </c>
      <c r="B67" s="74">
        <f t="shared" si="9"/>
      </c>
      <c r="C67" s="19">
        <v>57</v>
      </c>
      <c r="D67" s="198">
        <f>TRIM('選手名簿'!E60)</f>
      </c>
      <c r="E67" s="205">
        <f t="shared" si="10"/>
      </c>
      <c r="F67" s="205">
        <f t="shared" si="11"/>
      </c>
      <c r="G67" s="200">
        <f>TRIM('選手名簿'!J60)</f>
      </c>
      <c r="H67" s="200">
        <f>TRIM('選手名簿'!I60)</f>
      </c>
      <c r="I67" s="76"/>
      <c r="J67" s="125"/>
      <c r="K67" s="77">
        <f t="shared" si="71"/>
      </c>
      <c r="L67" s="78"/>
      <c r="M67" s="125"/>
      <c r="N67" s="77">
        <f t="shared" si="1"/>
      </c>
      <c r="O67" s="78"/>
      <c r="P67" s="79"/>
      <c r="Q67" s="77">
        <f t="shared" si="72"/>
      </c>
      <c r="R67" s="127"/>
      <c r="S67" s="80">
        <f t="shared" si="73"/>
        <v>0</v>
      </c>
      <c r="T67" s="80">
        <f t="shared" si="12"/>
      </c>
      <c r="U67" s="80">
        <f t="shared" si="13"/>
      </c>
      <c r="V67" s="129"/>
      <c r="W67" s="75">
        <f>IF(V67="","",CONCATENATE(V67,DATA!J62))</f>
      </c>
      <c r="X67" s="81">
        <f t="shared" si="74"/>
      </c>
      <c r="Y67" s="81">
        <f t="shared" si="65"/>
      </c>
      <c r="Z67" s="82">
        <f t="shared" si="66"/>
      </c>
      <c r="AA67" s="81">
        <f t="shared" si="67"/>
      </c>
      <c r="AB67" s="82">
        <f t="shared" si="68"/>
      </c>
      <c r="AC67" s="81">
        <f t="shared" si="15"/>
      </c>
      <c r="AD67" s="82">
        <f t="shared" si="16"/>
      </c>
      <c r="AE67" s="81">
        <f t="shared" si="17"/>
      </c>
      <c r="AF67" s="82">
        <f t="shared" si="18"/>
      </c>
      <c r="AG67" s="81">
        <f t="shared" si="19"/>
      </c>
      <c r="AH67" s="82">
        <f t="shared" si="20"/>
      </c>
      <c r="AI67" s="81">
        <f t="shared" si="21"/>
      </c>
      <c r="AJ67" s="82">
        <f t="shared" si="22"/>
      </c>
      <c r="AK67" s="81">
        <f t="shared" si="23"/>
      </c>
      <c r="AL67" s="82">
        <f t="shared" si="24"/>
      </c>
      <c r="AM67" s="81">
        <f t="shared" si="25"/>
      </c>
      <c r="AN67" s="82">
        <f t="shared" si="26"/>
      </c>
      <c r="AO67" s="81">
        <f t="shared" si="75"/>
      </c>
      <c r="AP67" s="82">
        <f t="shared" si="76"/>
      </c>
      <c r="AQ67" s="81">
        <f t="shared" si="27"/>
      </c>
      <c r="AR67" s="82">
        <f t="shared" si="28"/>
      </c>
      <c r="AS67" s="81">
        <f t="shared" si="77"/>
      </c>
      <c r="AT67" s="82">
        <f t="shared" si="78"/>
      </c>
      <c r="AU67" s="81">
        <f t="shared" si="29"/>
      </c>
      <c r="AV67" s="82">
        <f t="shared" si="30"/>
      </c>
      <c r="AW67" s="82">
        <f t="shared" si="64"/>
      </c>
      <c r="AX67" s="83">
        <f t="shared" si="31"/>
      </c>
      <c r="AY67" s="131"/>
      <c r="AZ67" s="84">
        <f>IF(AY67="","",CONCATENATE(AY67,DATA!J62))</f>
      </c>
      <c r="BA67" s="81">
        <f t="shared" si="32"/>
      </c>
      <c r="BB67" s="81">
        <f t="shared" si="33"/>
      </c>
      <c r="BC67" s="82">
        <f t="shared" si="34"/>
      </c>
      <c r="BD67" s="81">
        <f t="shared" si="35"/>
      </c>
      <c r="BE67" s="82">
        <f t="shared" si="36"/>
      </c>
      <c r="BF67" s="81">
        <f t="shared" si="37"/>
      </c>
      <c r="BG67" s="82">
        <f t="shared" si="38"/>
      </c>
      <c r="BH67" s="81">
        <f t="shared" si="39"/>
      </c>
      <c r="BI67" s="82">
        <f t="shared" si="40"/>
      </c>
      <c r="BJ67" s="81">
        <f t="shared" si="41"/>
      </c>
      <c r="BK67" s="82">
        <f t="shared" si="42"/>
      </c>
      <c r="BL67" s="81">
        <f t="shared" si="43"/>
      </c>
      <c r="BM67" s="82">
        <f t="shared" si="44"/>
      </c>
      <c r="BN67" s="81">
        <f t="shared" si="45"/>
      </c>
      <c r="BO67" s="82">
        <f t="shared" si="46"/>
      </c>
      <c r="BP67" s="81">
        <f t="shared" si="47"/>
      </c>
      <c r="BQ67" s="82">
        <f t="shared" si="48"/>
      </c>
      <c r="BR67" s="81">
        <f t="shared" si="49"/>
      </c>
      <c r="BS67" s="82">
        <f t="shared" si="50"/>
      </c>
      <c r="BT67" s="81">
        <f t="shared" si="51"/>
      </c>
      <c r="BU67" s="82">
        <f t="shared" si="52"/>
      </c>
      <c r="BV67" s="81">
        <f t="shared" si="53"/>
      </c>
      <c r="BW67" s="82">
        <f t="shared" si="54"/>
      </c>
      <c r="BX67" s="81">
        <f t="shared" si="55"/>
      </c>
      <c r="BY67" s="82">
        <f t="shared" si="56"/>
      </c>
      <c r="BZ67" s="82">
        <f t="shared" si="57"/>
      </c>
      <c r="CA67" s="85">
        <f t="shared" si="58"/>
      </c>
      <c r="CB67" s="90"/>
      <c r="CC67" s="90"/>
      <c r="CD67" s="90"/>
      <c r="CE67" s="90"/>
      <c r="CF67" s="90"/>
      <c r="CG67" s="136"/>
      <c r="CH67" s="136"/>
      <c r="CI67" s="136"/>
      <c r="CJ67" s="135">
        <f t="shared" si="60"/>
      </c>
      <c r="CK67" s="135">
        <f t="shared" si="61"/>
        <v>0</v>
      </c>
      <c r="CL67" s="135">
        <f t="shared" si="62"/>
        <v>0</v>
      </c>
      <c r="CM67" s="135">
        <f t="shared" si="63"/>
        <v>0</v>
      </c>
      <c r="CN67" s="204">
        <f>TRIM('選手名簿'!G60)</f>
      </c>
      <c r="CO67" s="204">
        <f>TRIM('選手名簿'!H60)</f>
      </c>
      <c r="CQ67" s="179" t="s">
        <v>326</v>
      </c>
    </row>
    <row r="68" spans="1:95" s="74" customFormat="1" ht="14.25">
      <c r="A68" s="74">
        <f t="shared" si="8"/>
      </c>
      <c r="B68" s="74">
        <f t="shared" si="9"/>
      </c>
      <c r="C68" s="19">
        <v>58</v>
      </c>
      <c r="D68" s="198">
        <f>TRIM('選手名簿'!E61)</f>
      </c>
      <c r="E68" s="205">
        <f t="shared" si="10"/>
      </c>
      <c r="F68" s="205">
        <f t="shared" si="11"/>
      </c>
      <c r="G68" s="200">
        <f>TRIM('選手名簿'!J61)</f>
      </c>
      <c r="H68" s="200">
        <f>TRIM('選手名簿'!I61)</f>
      </c>
      <c r="I68" s="76"/>
      <c r="J68" s="125"/>
      <c r="K68" s="77">
        <f t="shared" si="71"/>
      </c>
      <c r="L68" s="78"/>
      <c r="M68" s="125"/>
      <c r="N68" s="77">
        <f t="shared" si="1"/>
      </c>
      <c r="O68" s="78"/>
      <c r="P68" s="79"/>
      <c r="Q68" s="77">
        <f t="shared" si="72"/>
      </c>
      <c r="R68" s="127"/>
      <c r="S68" s="80">
        <f t="shared" si="73"/>
        <v>0</v>
      </c>
      <c r="T68" s="80">
        <f t="shared" si="12"/>
      </c>
      <c r="U68" s="80">
        <f t="shared" si="13"/>
      </c>
      <c r="V68" s="129"/>
      <c r="W68" s="75">
        <f>IF(V68="","",CONCATENATE(V68,DATA!J63))</f>
      </c>
      <c r="X68" s="81">
        <f t="shared" si="74"/>
      </c>
      <c r="Y68" s="81">
        <f t="shared" si="65"/>
      </c>
      <c r="Z68" s="82">
        <f t="shared" si="66"/>
      </c>
      <c r="AA68" s="81">
        <f t="shared" si="67"/>
      </c>
      <c r="AB68" s="82">
        <f t="shared" si="68"/>
      </c>
      <c r="AC68" s="81">
        <f t="shared" si="15"/>
      </c>
      <c r="AD68" s="82">
        <f t="shared" si="16"/>
      </c>
      <c r="AE68" s="81">
        <f t="shared" si="17"/>
      </c>
      <c r="AF68" s="82">
        <f t="shared" si="18"/>
      </c>
      <c r="AG68" s="81">
        <f t="shared" si="19"/>
      </c>
      <c r="AH68" s="82">
        <f t="shared" si="20"/>
      </c>
      <c r="AI68" s="81">
        <f t="shared" si="21"/>
      </c>
      <c r="AJ68" s="82">
        <f t="shared" si="22"/>
      </c>
      <c r="AK68" s="81">
        <f t="shared" si="23"/>
      </c>
      <c r="AL68" s="82">
        <f t="shared" si="24"/>
      </c>
      <c r="AM68" s="81">
        <f t="shared" si="25"/>
      </c>
      <c r="AN68" s="82">
        <f t="shared" si="26"/>
      </c>
      <c r="AO68" s="81">
        <f t="shared" si="75"/>
      </c>
      <c r="AP68" s="82">
        <f t="shared" si="76"/>
      </c>
      <c r="AQ68" s="81">
        <f t="shared" si="27"/>
      </c>
      <c r="AR68" s="82">
        <f t="shared" si="28"/>
      </c>
      <c r="AS68" s="81">
        <f t="shared" si="77"/>
      </c>
      <c r="AT68" s="82">
        <f t="shared" si="78"/>
      </c>
      <c r="AU68" s="81">
        <f t="shared" si="29"/>
      </c>
      <c r="AV68" s="82">
        <f t="shared" si="30"/>
      </c>
      <c r="AW68" s="82">
        <f t="shared" si="64"/>
      </c>
      <c r="AX68" s="83">
        <f t="shared" si="31"/>
      </c>
      <c r="AY68" s="131"/>
      <c r="AZ68" s="84">
        <f>IF(AY68="","",CONCATENATE(AY68,DATA!J63))</f>
      </c>
      <c r="BA68" s="81">
        <f t="shared" si="32"/>
      </c>
      <c r="BB68" s="81">
        <f t="shared" si="33"/>
      </c>
      <c r="BC68" s="82">
        <f t="shared" si="34"/>
      </c>
      <c r="BD68" s="81">
        <f t="shared" si="35"/>
      </c>
      <c r="BE68" s="82">
        <f t="shared" si="36"/>
      </c>
      <c r="BF68" s="81">
        <f t="shared" si="37"/>
      </c>
      <c r="BG68" s="82">
        <f t="shared" si="38"/>
      </c>
      <c r="BH68" s="81">
        <f t="shared" si="39"/>
      </c>
      <c r="BI68" s="82">
        <f t="shared" si="40"/>
      </c>
      <c r="BJ68" s="81">
        <f t="shared" si="41"/>
      </c>
      <c r="BK68" s="82">
        <f t="shared" si="42"/>
      </c>
      <c r="BL68" s="81">
        <f t="shared" si="43"/>
      </c>
      <c r="BM68" s="82">
        <f t="shared" si="44"/>
      </c>
      <c r="BN68" s="81">
        <f t="shared" si="45"/>
      </c>
      <c r="BO68" s="82">
        <f t="shared" si="46"/>
      </c>
      <c r="BP68" s="81">
        <f t="shared" si="47"/>
      </c>
      <c r="BQ68" s="82">
        <f t="shared" si="48"/>
      </c>
      <c r="BR68" s="81">
        <f t="shared" si="49"/>
      </c>
      <c r="BS68" s="82">
        <f t="shared" si="50"/>
      </c>
      <c r="BT68" s="81">
        <f t="shared" si="51"/>
      </c>
      <c r="BU68" s="82">
        <f t="shared" si="52"/>
      </c>
      <c r="BV68" s="81">
        <f t="shared" si="53"/>
      </c>
      <c r="BW68" s="82">
        <f t="shared" si="54"/>
      </c>
      <c r="BX68" s="81">
        <f t="shared" si="55"/>
      </c>
      <c r="BY68" s="82">
        <f t="shared" si="56"/>
      </c>
      <c r="BZ68" s="82">
        <f t="shared" si="57"/>
      </c>
      <c r="CA68" s="85">
        <f t="shared" si="58"/>
      </c>
      <c r="CB68" s="90"/>
      <c r="CC68" s="90"/>
      <c r="CD68" s="90"/>
      <c r="CE68" s="90"/>
      <c r="CF68" s="90"/>
      <c r="CG68" s="136"/>
      <c r="CH68" s="136"/>
      <c r="CI68" s="136"/>
      <c r="CJ68" s="135">
        <f t="shared" si="60"/>
      </c>
      <c r="CK68" s="135">
        <f t="shared" si="61"/>
        <v>0</v>
      </c>
      <c r="CL68" s="135">
        <f t="shared" si="62"/>
        <v>0</v>
      </c>
      <c r="CM68" s="135">
        <f t="shared" si="63"/>
        <v>0</v>
      </c>
      <c r="CN68" s="204">
        <f>TRIM('選手名簿'!G61)</f>
      </c>
      <c r="CO68" s="204">
        <f>TRIM('選手名簿'!H61)</f>
      </c>
      <c r="CQ68" s="179" t="s">
        <v>330</v>
      </c>
    </row>
    <row r="69" spans="1:95" s="74" customFormat="1" ht="14.25">
      <c r="A69" s="74">
        <f t="shared" si="8"/>
      </c>
      <c r="B69" s="74">
        <f t="shared" si="9"/>
      </c>
      <c r="C69" s="19">
        <v>59</v>
      </c>
      <c r="D69" s="198">
        <f>TRIM('選手名簿'!E62)</f>
      </c>
      <c r="E69" s="205">
        <f t="shared" si="10"/>
      </c>
      <c r="F69" s="205">
        <f t="shared" si="11"/>
      </c>
      <c r="G69" s="200">
        <f>TRIM('選手名簿'!J62)</f>
      </c>
      <c r="H69" s="200">
        <f>TRIM('選手名簿'!I62)</f>
      </c>
      <c r="I69" s="76"/>
      <c r="J69" s="125"/>
      <c r="K69" s="77">
        <f t="shared" si="71"/>
      </c>
      <c r="L69" s="78"/>
      <c r="M69" s="125"/>
      <c r="N69" s="77">
        <f t="shared" si="1"/>
      </c>
      <c r="O69" s="78"/>
      <c r="P69" s="79"/>
      <c r="Q69" s="77">
        <f t="shared" si="72"/>
      </c>
      <c r="R69" s="127"/>
      <c r="S69" s="80">
        <f t="shared" si="73"/>
        <v>0</v>
      </c>
      <c r="T69" s="80">
        <f t="shared" si="12"/>
      </c>
      <c r="U69" s="80">
        <f t="shared" si="13"/>
      </c>
      <c r="V69" s="129"/>
      <c r="W69" s="75">
        <f>IF(V69="","",CONCATENATE(V69,DATA!J64))</f>
      </c>
      <c r="X69" s="81">
        <f t="shared" si="74"/>
      </c>
      <c r="Y69" s="81">
        <f t="shared" si="65"/>
      </c>
      <c r="Z69" s="82">
        <f t="shared" si="66"/>
      </c>
      <c r="AA69" s="81">
        <f t="shared" si="67"/>
      </c>
      <c r="AB69" s="82">
        <f t="shared" si="68"/>
      </c>
      <c r="AC69" s="81">
        <f t="shared" si="15"/>
      </c>
      <c r="AD69" s="82">
        <f t="shared" si="16"/>
      </c>
      <c r="AE69" s="81">
        <f t="shared" si="17"/>
      </c>
      <c r="AF69" s="82">
        <f t="shared" si="18"/>
      </c>
      <c r="AG69" s="81">
        <f t="shared" si="19"/>
      </c>
      <c r="AH69" s="82">
        <f t="shared" si="20"/>
      </c>
      <c r="AI69" s="81">
        <f t="shared" si="21"/>
      </c>
      <c r="AJ69" s="82">
        <f t="shared" si="22"/>
      </c>
      <c r="AK69" s="81">
        <f t="shared" si="23"/>
      </c>
      <c r="AL69" s="82">
        <f t="shared" si="24"/>
      </c>
      <c r="AM69" s="81">
        <f t="shared" si="25"/>
      </c>
      <c r="AN69" s="82">
        <f t="shared" si="26"/>
      </c>
      <c r="AO69" s="81">
        <f t="shared" si="75"/>
      </c>
      <c r="AP69" s="82">
        <f t="shared" si="76"/>
      </c>
      <c r="AQ69" s="81">
        <f t="shared" si="27"/>
      </c>
      <c r="AR69" s="82">
        <f t="shared" si="28"/>
      </c>
      <c r="AS69" s="81">
        <f t="shared" si="77"/>
      </c>
      <c r="AT69" s="82">
        <f t="shared" si="78"/>
      </c>
      <c r="AU69" s="81">
        <f t="shared" si="29"/>
      </c>
      <c r="AV69" s="82">
        <f t="shared" si="30"/>
      </c>
      <c r="AW69" s="82">
        <f t="shared" si="64"/>
      </c>
      <c r="AX69" s="83">
        <f t="shared" si="31"/>
      </c>
      <c r="AY69" s="131"/>
      <c r="AZ69" s="84">
        <f>IF(AY69="","",CONCATENATE(AY69,DATA!J64))</f>
      </c>
      <c r="BA69" s="81">
        <f t="shared" si="32"/>
      </c>
      <c r="BB69" s="81">
        <f t="shared" si="33"/>
      </c>
      <c r="BC69" s="82">
        <f t="shared" si="34"/>
      </c>
      <c r="BD69" s="81">
        <f t="shared" si="35"/>
      </c>
      <c r="BE69" s="82">
        <f t="shared" si="36"/>
      </c>
      <c r="BF69" s="81">
        <f t="shared" si="37"/>
      </c>
      <c r="BG69" s="82">
        <f t="shared" si="38"/>
      </c>
      <c r="BH69" s="81">
        <f t="shared" si="39"/>
      </c>
      <c r="BI69" s="82">
        <f t="shared" si="40"/>
      </c>
      <c r="BJ69" s="81">
        <f t="shared" si="41"/>
      </c>
      <c r="BK69" s="82">
        <f t="shared" si="42"/>
      </c>
      <c r="BL69" s="81">
        <f t="shared" si="43"/>
      </c>
      <c r="BM69" s="82">
        <f t="shared" si="44"/>
      </c>
      <c r="BN69" s="81">
        <f t="shared" si="45"/>
      </c>
      <c r="BO69" s="82">
        <f t="shared" si="46"/>
      </c>
      <c r="BP69" s="81">
        <f t="shared" si="47"/>
      </c>
      <c r="BQ69" s="82">
        <f t="shared" si="48"/>
      </c>
      <c r="BR69" s="81">
        <f t="shared" si="49"/>
      </c>
      <c r="BS69" s="82">
        <f t="shared" si="50"/>
      </c>
      <c r="BT69" s="81">
        <f t="shared" si="51"/>
      </c>
      <c r="BU69" s="82">
        <f t="shared" si="52"/>
      </c>
      <c r="BV69" s="81">
        <f t="shared" si="53"/>
      </c>
      <c r="BW69" s="82">
        <f t="shared" si="54"/>
      </c>
      <c r="BX69" s="81">
        <f t="shared" si="55"/>
      </c>
      <c r="BY69" s="82">
        <f t="shared" si="56"/>
      </c>
      <c r="BZ69" s="82">
        <f t="shared" si="57"/>
      </c>
      <c r="CA69" s="85">
        <f t="shared" si="58"/>
      </c>
      <c r="CB69" s="90"/>
      <c r="CC69" s="90"/>
      <c r="CD69" s="90"/>
      <c r="CE69" s="90"/>
      <c r="CF69" s="90"/>
      <c r="CG69" s="136"/>
      <c r="CH69" s="136"/>
      <c r="CI69" s="136"/>
      <c r="CJ69" s="135">
        <f t="shared" si="60"/>
      </c>
      <c r="CK69" s="135">
        <f t="shared" si="61"/>
        <v>0</v>
      </c>
      <c r="CL69" s="135">
        <f t="shared" si="62"/>
        <v>0</v>
      </c>
      <c r="CM69" s="135">
        <f t="shared" si="63"/>
        <v>0</v>
      </c>
      <c r="CN69" s="204">
        <f>TRIM('選手名簿'!G62)</f>
      </c>
      <c r="CO69" s="204">
        <f>TRIM('選手名簿'!H62)</f>
      </c>
      <c r="CQ69" s="179" t="s">
        <v>242</v>
      </c>
    </row>
    <row r="70" spans="1:95" s="74" customFormat="1" ht="14.25">
      <c r="A70" s="74">
        <f t="shared" si="8"/>
      </c>
      <c r="B70" s="74">
        <f t="shared" si="9"/>
      </c>
      <c r="C70" s="19">
        <v>60</v>
      </c>
      <c r="D70" s="198">
        <f>TRIM('選手名簿'!E63)</f>
      </c>
      <c r="E70" s="205">
        <f t="shared" si="10"/>
      </c>
      <c r="F70" s="205">
        <f t="shared" si="11"/>
      </c>
      <c r="G70" s="200">
        <f>TRIM('選手名簿'!J63)</f>
      </c>
      <c r="H70" s="200">
        <f>TRIM('選手名簿'!I63)</f>
      </c>
      <c r="I70" s="76"/>
      <c r="J70" s="125"/>
      <c r="K70" s="77">
        <f t="shared" si="71"/>
      </c>
      <c r="L70" s="78"/>
      <c r="M70" s="125"/>
      <c r="N70" s="77">
        <f t="shared" si="1"/>
      </c>
      <c r="O70" s="78"/>
      <c r="P70" s="79"/>
      <c r="Q70" s="77">
        <f t="shared" si="72"/>
      </c>
      <c r="R70" s="127"/>
      <c r="S70" s="80">
        <f t="shared" si="73"/>
        <v>0</v>
      </c>
      <c r="T70" s="80">
        <f t="shared" si="12"/>
      </c>
      <c r="U70" s="80">
        <f t="shared" si="13"/>
      </c>
      <c r="V70" s="129"/>
      <c r="W70" s="75">
        <f>IF(V70="","",CONCATENATE(V70,DATA!J65))</f>
      </c>
      <c r="X70" s="81">
        <f t="shared" si="74"/>
      </c>
      <c r="Y70" s="81">
        <f t="shared" si="65"/>
      </c>
      <c r="Z70" s="82">
        <f t="shared" si="66"/>
      </c>
      <c r="AA70" s="81">
        <f t="shared" si="67"/>
      </c>
      <c r="AB70" s="82">
        <f t="shared" si="68"/>
      </c>
      <c r="AC70" s="81">
        <f t="shared" si="15"/>
      </c>
      <c r="AD70" s="82">
        <f t="shared" si="16"/>
      </c>
      <c r="AE70" s="81">
        <f t="shared" si="17"/>
      </c>
      <c r="AF70" s="82">
        <f t="shared" si="18"/>
      </c>
      <c r="AG70" s="81">
        <f t="shared" si="19"/>
      </c>
      <c r="AH70" s="82">
        <f t="shared" si="20"/>
      </c>
      <c r="AI70" s="81">
        <f t="shared" si="21"/>
      </c>
      <c r="AJ70" s="82">
        <f t="shared" si="22"/>
      </c>
      <c r="AK70" s="81">
        <f t="shared" si="23"/>
      </c>
      <c r="AL70" s="82">
        <f t="shared" si="24"/>
      </c>
      <c r="AM70" s="81">
        <f t="shared" si="25"/>
      </c>
      <c r="AN70" s="82">
        <f t="shared" si="26"/>
      </c>
      <c r="AO70" s="81">
        <f t="shared" si="75"/>
      </c>
      <c r="AP70" s="82">
        <f t="shared" si="76"/>
      </c>
      <c r="AQ70" s="81">
        <f t="shared" si="27"/>
      </c>
      <c r="AR70" s="82">
        <f t="shared" si="28"/>
      </c>
      <c r="AS70" s="81">
        <f t="shared" si="77"/>
      </c>
      <c r="AT70" s="82">
        <f t="shared" si="78"/>
      </c>
      <c r="AU70" s="81">
        <f t="shared" si="29"/>
      </c>
      <c r="AV70" s="82">
        <f t="shared" si="30"/>
      </c>
      <c r="AW70" s="82">
        <f t="shared" si="64"/>
      </c>
      <c r="AX70" s="83">
        <f t="shared" si="31"/>
      </c>
      <c r="AY70" s="131"/>
      <c r="AZ70" s="84">
        <f>IF(AY70="","",CONCATENATE(AY70,DATA!J65))</f>
      </c>
      <c r="BA70" s="81">
        <f t="shared" si="32"/>
      </c>
      <c r="BB70" s="81">
        <f t="shared" si="33"/>
      </c>
      <c r="BC70" s="82">
        <f t="shared" si="34"/>
      </c>
      <c r="BD70" s="81">
        <f t="shared" si="35"/>
      </c>
      <c r="BE70" s="82">
        <f t="shared" si="36"/>
      </c>
      <c r="BF70" s="81">
        <f t="shared" si="37"/>
      </c>
      <c r="BG70" s="82">
        <f t="shared" si="38"/>
      </c>
      <c r="BH70" s="81">
        <f t="shared" si="39"/>
      </c>
      <c r="BI70" s="82">
        <f t="shared" si="40"/>
      </c>
      <c r="BJ70" s="81">
        <f t="shared" si="41"/>
      </c>
      <c r="BK70" s="82">
        <f t="shared" si="42"/>
      </c>
      <c r="BL70" s="81">
        <f t="shared" si="43"/>
      </c>
      <c r="BM70" s="82">
        <f t="shared" si="44"/>
      </c>
      <c r="BN70" s="81">
        <f t="shared" si="45"/>
      </c>
      <c r="BO70" s="82">
        <f t="shared" si="46"/>
      </c>
      <c r="BP70" s="81">
        <f t="shared" si="47"/>
      </c>
      <c r="BQ70" s="82">
        <f t="shared" si="48"/>
      </c>
      <c r="BR70" s="81">
        <f t="shared" si="49"/>
      </c>
      <c r="BS70" s="82">
        <f t="shared" si="50"/>
      </c>
      <c r="BT70" s="81">
        <f t="shared" si="51"/>
      </c>
      <c r="BU70" s="82">
        <f t="shared" si="52"/>
      </c>
      <c r="BV70" s="81">
        <f t="shared" si="53"/>
      </c>
      <c r="BW70" s="82">
        <f t="shared" si="54"/>
      </c>
      <c r="BX70" s="81">
        <f t="shared" si="55"/>
      </c>
      <c r="BY70" s="82">
        <f t="shared" si="56"/>
      </c>
      <c r="BZ70" s="82">
        <f t="shared" si="57"/>
      </c>
      <c r="CA70" s="85">
        <f t="shared" si="58"/>
      </c>
      <c r="CB70" s="90"/>
      <c r="CC70" s="90"/>
      <c r="CD70" s="90"/>
      <c r="CE70" s="90"/>
      <c r="CF70" s="90"/>
      <c r="CG70" s="136"/>
      <c r="CH70" s="136"/>
      <c r="CI70" s="136"/>
      <c r="CJ70" s="135">
        <f t="shared" si="60"/>
      </c>
      <c r="CK70" s="135">
        <f t="shared" si="61"/>
        <v>0</v>
      </c>
      <c r="CL70" s="135">
        <f t="shared" si="62"/>
        <v>0</v>
      </c>
      <c r="CM70" s="135">
        <f t="shared" si="63"/>
        <v>0</v>
      </c>
      <c r="CN70" s="204">
        <f>TRIM('選手名簿'!G63)</f>
      </c>
      <c r="CO70" s="204">
        <f>TRIM('選手名簿'!H63)</f>
      </c>
      <c r="CQ70" s="179" t="s">
        <v>243</v>
      </c>
    </row>
    <row r="71" spans="1:95" s="74" customFormat="1" ht="14.25">
      <c r="A71" s="74">
        <f t="shared" si="8"/>
      </c>
      <c r="B71" s="74">
        <f t="shared" si="9"/>
      </c>
      <c r="C71" s="19">
        <v>61</v>
      </c>
      <c r="D71" s="198">
        <f>TRIM('選手名簿'!E64)</f>
      </c>
      <c r="E71" s="205">
        <f t="shared" si="10"/>
      </c>
      <c r="F71" s="205">
        <f t="shared" si="11"/>
      </c>
      <c r="G71" s="200">
        <f>TRIM('選手名簿'!J64)</f>
      </c>
      <c r="H71" s="200">
        <f>TRIM('選手名簿'!I64)</f>
      </c>
      <c r="I71" s="76"/>
      <c r="J71" s="125"/>
      <c r="K71" s="77">
        <f t="shared" si="71"/>
      </c>
      <c r="L71" s="78"/>
      <c r="M71" s="125"/>
      <c r="N71" s="77">
        <f t="shared" si="1"/>
      </c>
      <c r="O71" s="78"/>
      <c r="P71" s="79"/>
      <c r="Q71" s="77">
        <f t="shared" si="72"/>
      </c>
      <c r="R71" s="127"/>
      <c r="S71" s="80">
        <f t="shared" si="73"/>
        <v>0</v>
      </c>
      <c r="T71" s="80">
        <f t="shared" si="12"/>
      </c>
      <c r="U71" s="80">
        <f t="shared" si="13"/>
      </c>
      <c r="V71" s="129"/>
      <c r="W71" s="75">
        <f>IF(V71="","",CONCATENATE(V71,DATA!J66))</f>
      </c>
      <c r="X71" s="81">
        <f t="shared" si="74"/>
      </c>
      <c r="Y71" s="81">
        <f t="shared" si="65"/>
      </c>
      <c r="Z71" s="82">
        <f t="shared" si="66"/>
      </c>
      <c r="AA71" s="81">
        <f t="shared" si="67"/>
      </c>
      <c r="AB71" s="82">
        <f t="shared" si="68"/>
      </c>
      <c r="AC71" s="81">
        <f t="shared" si="15"/>
      </c>
      <c r="AD71" s="82">
        <f t="shared" si="16"/>
      </c>
      <c r="AE71" s="81">
        <f t="shared" si="17"/>
      </c>
      <c r="AF71" s="82">
        <f t="shared" si="18"/>
      </c>
      <c r="AG71" s="81">
        <f t="shared" si="19"/>
      </c>
      <c r="AH71" s="82">
        <f t="shared" si="20"/>
      </c>
      <c r="AI71" s="81">
        <f t="shared" si="21"/>
      </c>
      <c r="AJ71" s="82">
        <f t="shared" si="22"/>
      </c>
      <c r="AK71" s="81">
        <f t="shared" si="23"/>
      </c>
      <c r="AL71" s="82">
        <f t="shared" si="24"/>
      </c>
      <c r="AM71" s="81">
        <f t="shared" si="25"/>
      </c>
      <c r="AN71" s="82">
        <f t="shared" si="26"/>
      </c>
      <c r="AO71" s="81">
        <f t="shared" si="75"/>
      </c>
      <c r="AP71" s="82">
        <f t="shared" si="76"/>
      </c>
      <c r="AQ71" s="81">
        <f t="shared" si="27"/>
      </c>
      <c r="AR71" s="82">
        <f t="shared" si="28"/>
      </c>
      <c r="AS71" s="81">
        <f t="shared" si="77"/>
      </c>
      <c r="AT71" s="82">
        <f t="shared" si="78"/>
      </c>
      <c r="AU71" s="81">
        <f t="shared" si="29"/>
      </c>
      <c r="AV71" s="82">
        <f t="shared" si="30"/>
      </c>
      <c r="AW71" s="82">
        <f t="shared" si="64"/>
      </c>
      <c r="AX71" s="83">
        <f t="shared" si="31"/>
      </c>
      <c r="AY71" s="131"/>
      <c r="AZ71" s="84">
        <f>IF(AY71="","",CONCATENATE(AY71,DATA!J66))</f>
      </c>
      <c r="BA71" s="81">
        <f t="shared" si="32"/>
      </c>
      <c r="BB71" s="81">
        <f t="shared" si="33"/>
      </c>
      <c r="BC71" s="82">
        <f t="shared" si="34"/>
      </c>
      <c r="BD71" s="81">
        <f t="shared" si="35"/>
      </c>
      <c r="BE71" s="82">
        <f t="shared" si="36"/>
      </c>
      <c r="BF71" s="81">
        <f t="shared" si="37"/>
      </c>
      <c r="BG71" s="82">
        <f t="shared" si="38"/>
      </c>
      <c r="BH71" s="81">
        <f t="shared" si="39"/>
      </c>
      <c r="BI71" s="82">
        <f t="shared" si="40"/>
      </c>
      <c r="BJ71" s="81">
        <f t="shared" si="41"/>
      </c>
      <c r="BK71" s="82">
        <f t="shared" si="42"/>
      </c>
      <c r="BL71" s="81">
        <f t="shared" si="43"/>
      </c>
      <c r="BM71" s="82">
        <f t="shared" si="44"/>
      </c>
      <c r="BN71" s="81">
        <f t="shared" si="45"/>
      </c>
      <c r="BO71" s="82">
        <f t="shared" si="46"/>
      </c>
      <c r="BP71" s="81">
        <f t="shared" si="47"/>
      </c>
      <c r="BQ71" s="82">
        <f t="shared" si="48"/>
      </c>
      <c r="BR71" s="81">
        <f t="shared" si="49"/>
      </c>
      <c r="BS71" s="82">
        <f t="shared" si="50"/>
      </c>
      <c r="BT71" s="81">
        <f t="shared" si="51"/>
      </c>
      <c r="BU71" s="82">
        <f t="shared" si="52"/>
      </c>
      <c r="BV71" s="81">
        <f t="shared" si="53"/>
      </c>
      <c r="BW71" s="82">
        <f t="shared" si="54"/>
      </c>
      <c r="BX71" s="81">
        <f t="shared" si="55"/>
      </c>
      <c r="BY71" s="82">
        <f t="shared" si="56"/>
      </c>
      <c r="BZ71" s="82">
        <f t="shared" si="57"/>
      </c>
      <c r="CA71" s="85">
        <f t="shared" si="58"/>
      </c>
      <c r="CB71" s="90"/>
      <c r="CC71" s="90"/>
      <c r="CD71" s="90"/>
      <c r="CE71" s="90"/>
      <c r="CF71" s="90"/>
      <c r="CG71" s="136"/>
      <c r="CH71" s="136"/>
      <c r="CI71" s="136"/>
      <c r="CJ71" s="135">
        <f t="shared" si="60"/>
      </c>
      <c r="CK71" s="135">
        <f t="shared" si="61"/>
        <v>0</v>
      </c>
      <c r="CL71" s="135">
        <f t="shared" si="62"/>
        <v>0</v>
      </c>
      <c r="CM71" s="135">
        <f t="shared" si="63"/>
        <v>0</v>
      </c>
      <c r="CN71" s="204">
        <f>TRIM('選手名簿'!G64)</f>
      </c>
      <c r="CO71" s="204">
        <f>TRIM('選手名簿'!H64)</f>
      </c>
      <c r="CQ71" s="179" t="s">
        <v>244</v>
      </c>
    </row>
    <row r="72" spans="1:95" s="74" customFormat="1" ht="14.25">
      <c r="A72" s="74">
        <f t="shared" si="8"/>
      </c>
      <c r="B72" s="74">
        <f t="shared" si="9"/>
      </c>
      <c r="C72" s="19">
        <v>62</v>
      </c>
      <c r="D72" s="198">
        <f>TRIM('選手名簿'!E65)</f>
      </c>
      <c r="E72" s="205">
        <f t="shared" si="10"/>
      </c>
      <c r="F72" s="205">
        <f t="shared" si="11"/>
      </c>
      <c r="G72" s="200">
        <f>TRIM('選手名簿'!J65)</f>
      </c>
      <c r="H72" s="200">
        <f>TRIM('選手名簿'!I65)</f>
      </c>
      <c r="I72" s="76"/>
      <c r="J72" s="125"/>
      <c r="K72" s="77">
        <f t="shared" si="71"/>
      </c>
      <c r="L72" s="78"/>
      <c r="M72" s="125"/>
      <c r="N72" s="77">
        <f t="shared" si="1"/>
      </c>
      <c r="O72" s="78"/>
      <c r="P72" s="79"/>
      <c r="Q72" s="77">
        <f t="shared" si="72"/>
      </c>
      <c r="R72" s="127"/>
      <c r="S72" s="80">
        <f t="shared" si="73"/>
        <v>0</v>
      </c>
      <c r="T72" s="80">
        <f t="shared" si="12"/>
      </c>
      <c r="U72" s="80">
        <f t="shared" si="13"/>
      </c>
      <c r="V72" s="129"/>
      <c r="W72" s="75">
        <f>IF(V72="","",CONCATENATE(V72,DATA!J67))</f>
      </c>
      <c r="X72" s="81">
        <f t="shared" si="74"/>
      </c>
      <c r="Y72" s="81">
        <f t="shared" si="65"/>
      </c>
      <c r="Z72" s="82">
        <f t="shared" si="66"/>
      </c>
      <c r="AA72" s="81">
        <f t="shared" si="67"/>
      </c>
      <c r="AB72" s="82">
        <f t="shared" si="68"/>
      </c>
      <c r="AC72" s="81">
        <f t="shared" si="15"/>
      </c>
      <c r="AD72" s="82">
        <f t="shared" si="16"/>
      </c>
      <c r="AE72" s="81">
        <f t="shared" si="17"/>
      </c>
      <c r="AF72" s="82">
        <f t="shared" si="18"/>
      </c>
      <c r="AG72" s="81">
        <f t="shared" si="19"/>
      </c>
      <c r="AH72" s="82">
        <f t="shared" si="20"/>
      </c>
      <c r="AI72" s="81">
        <f t="shared" si="21"/>
      </c>
      <c r="AJ72" s="82">
        <f t="shared" si="22"/>
      </c>
      <c r="AK72" s="81">
        <f t="shared" si="23"/>
      </c>
      <c r="AL72" s="82">
        <f t="shared" si="24"/>
      </c>
      <c r="AM72" s="81">
        <f t="shared" si="25"/>
      </c>
      <c r="AN72" s="82">
        <f t="shared" si="26"/>
      </c>
      <c r="AO72" s="81">
        <f t="shared" si="75"/>
      </c>
      <c r="AP72" s="82">
        <f t="shared" si="76"/>
      </c>
      <c r="AQ72" s="81">
        <f t="shared" si="27"/>
      </c>
      <c r="AR72" s="82">
        <f t="shared" si="28"/>
      </c>
      <c r="AS72" s="81">
        <f t="shared" si="77"/>
      </c>
      <c r="AT72" s="82">
        <f t="shared" si="78"/>
      </c>
      <c r="AU72" s="81">
        <f t="shared" si="29"/>
      </c>
      <c r="AV72" s="82">
        <f t="shared" si="30"/>
      </c>
      <c r="AW72" s="82">
        <f t="shared" si="64"/>
      </c>
      <c r="AX72" s="83">
        <f t="shared" si="31"/>
      </c>
      <c r="AY72" s="131"/>
      <c r="AZ72" s="84">
        <f>IF(AY72="","",CONCATENATE(AY72,DATA!J67))</f>
      </c>
      <c r="BA72" s="81">
        <f t="shared" si="32"/>
      </c>
      <c r="BB72" s="81">
        <f t="shared" si="33"/>
      </c>
      <c r="BC72" s="82">
        <f t="shared" si="34"/>
      </c>
      <c r="BD72" s="81">
        <f t="shared" si="35"/>
      </c>
      <c r="BE72" s="82">
        <f t="shared" si="36"/>
      </c>
      <c r="BF72" s="81">
        <f t="shared" si="37"/>
      </c>
      <c r="BG72" s="82">
        <f t="shared" si="38"/>
      </c>
      <c r="BH72" s="81">
        <f t="shared" si="39"/>
      </c>
      <c r="BI72" s="82">
        <f t="shared" si="40"/>
      </c>
      <c r="BJ72" s="81">
        <f t="shared" si="41"/>
      </c>
      <c r="BK72" s="82">
        <f t="shared" si="42"/>
      </c>
      <c r="BL72" s="81">
        <f t="shared" si="43"/>
      </c>
      <c r="BM72" s="82">
        <f t="shared" si="44"/>
      </c>
      <c r="BN72" s="81">
        <f t="shared" si="45"/>
      </c>
      <c r="BO72" s="82">
        <f t="shared" si="46"/>
      </c>
      <c r="BP72" s="81">
        <f t="shared" si="47"/>
      </c>
      <c r="BQ72" s="82">
        <f t="shared" si="48"/>
      </c>
      <c r="BR72" s="81">
        <f t="shared" si="49"/>
      </c>
      <c r="BS72" s="82">
        <f t="shared" si="50"/>
      </c>
      <c r="BT72" s="81">
        <f t="shared" si="51"/>
      </c>
      <c r="BU72" s="82">
        <f t="shared" si="52"/>
      </c>
      <c r="BV72" s="81">
        <f t="shared" si="53"/>
      </c>
      <c r="BW72" s="82">
        <f t="shared" si="54"/>
      </c>
      <c r="BX72" s="81">
        <f t="shared" si="55"/>
      </c>
      <c r="BY72" s="82">
        <f t="shared" si="56"/>
      </c>
      <c r="BZ72" s="82">
        <f t="shared" si="57"/>
      </c>
      <c r="CA72" s="85">
        <f t="shared" si="58"/>
      </c>
      <c r="CB72" s="90"/>
      <c r="CC72" s="90"/>
      <c r="CD72" s="90"/>
      <c r="CE72" s="90"/>
      <c r="CF72" s="90"/>
      <c r="CG72" s="136"/>
      <c r="CH72" s="136"/>
      <c r="CI72" s="136"/>
      <c r="CJ72" s="135">
        <f t="shared" si="60"/>
      </c>
      <c r="CK72" s="135">
        <f t="shared" si="61"/>
        <v>0</v>
      </c>
      <c r="CL72" s="135">
        <f t="shared" si="62"/>
        <v>0</v>
      </c>
      <c r="CM72" s="135">
        <f t="shared" si="63"/>
        <v>0</v>
      </c>
      <c r="CN72" s="204">
        <f>TRIM('選手名簿'!G65)</f>
      </c>
      <c r="CO72" s="204">
        <f>TRIM('選手名簿'!H65)</f>
      </c>
      <c r="CQ72" s="179" t="s">
        <v>245</v>
      </c>
    </row>
    <row r="73" spans="1:95" s="74" customFormat="1" ht="14.25">
      <c r="A73" s="74">
        <f t="shared" si="8"/>
      </c>
      <c r="B73" s="74">
        <f t="shared" si="9"/>
      </c>
      <c r="C73" s="19">
        <v>63</v>
      </c>
      <c r="D73" s="198">
        <f>TRIM('選手名簿'!E66)</f>
      </c>
      <c r="E73" s="205">
        <f t="shared" si="10"/>
      </c>
      <c r="F73" s="205">
        <f t="shared" si="11"/>
      </c>
      <c r="G73" s="200">
        <f>TRIM('選手名簿'!J66)</f>
      </c>
      <c r="H73" s="200">
        <f>TRIM('選手名簿'!I66)</f>
      </c>
      <c r="I73" s="76"/>
      <c r="J73" s="125"/>
      <c r="K73" s="77">
        <f t="shared" si="71"/>
      </c>
      <c r="L73" s="78"/>
      <c r="M73" s="125"/>
      <c r="N73" s="77">
        <f t="shared" si="1"/>
      </c>
      <c r="O73" s="78"/>
      <c r="P73" s="79"/>
      <c r="Q73" s="77">
        <f t="shared" si="72"/>
      </c>
      <c r="R73" s="127"/>
      <c r="S73" s="80">
        <f t="shared" si="73"/>
        <v>0</v>
      </c>
      <c r="T73" s="80">
        <f t="shared" si="12"/>
      </c>
      <c r="U73" s="80">
        <f t="shared" si="13"/>
      </c>
      <c r="V73" s="129"/>
      <c r="W73" s="75">
        <f>IF(V73="","",CONCATENATE(V73,DATA!J68))</f>
      </c>
      <c r="X73" s="81">
        <f t="shared" si="74"/>
      </c>
      <c r="Y73" s="81">
        <f t="shared" si="65"/>
      </c>
      <c r="Z73" s="82">
        <f t="shared" si="66"/>
      </c>
      <c r="AA73" s="81">
        <f t="shared" si="67"/>
      </c>
      <c r="AB73" s="82">
        <f t="shared" si="68"/>
      </c>
      <c r="AC73" s="81">
        <f t="shared" si="15"/>
      </c>
      <c r="AD73" s="82">
        <f t="shared" si="16"/>
      </c>
      <c r="AE73" s="81">
        <f t="shared" si="17"/>
      </c>
      <c r="AF73" s="82">
        <f t="shared" si="18"/>
      </c>
      <c r="AG73" s="81">
        <f t="shared" si="19"/>
      </c>
      <c r="AH73" s="82">
        <f t="shared" si="20"/>
      </c>
      <c r="AI73" s="81">
        <f t="shared" si="21"/>
      </c>
      <c r="AJ73" s="82">
        <f t="shared" si="22"/>
      </c>
      <c r="AK73" s="81">
        <f t="shared" si="23"/>
      </c>
      <c r="AL73" s="82">
        <f t="shared" si="24"/>
      </c>
      <c r="AM73" s="81">
        <f t="shared" si="25"/>
      </c>
      <c r="AN73" s="82">
        <f t="shared" si="26"/>
      </c>
      <c r="AO73" s="81">
        <f t="shared" si="75"/>
      </c>
      <c r="AP73" s="82">
        <f t="shared" si="76"/>
      </c>
      <c r="AQ73" s="81">
        <f t="shared" si="27"/>
      </c>
      <c r="AR73" s="82">
        <f t="shared" si="28"/>
      </c>
      <c r="AS73" s="81">
        <f t="shared" si="77"/>
      </c>
      <c r="AT73" s="82">
        <f t="shared" si="78"/>
      </c>
      <c r="AU73" s="81">
        <f t="shared" si="29"/>
      </c>
      <c r="AV73" s="82">
        <f t="shared" si="30"/>
      </c>
      <c r="AW73" s="82">
        <f t="shared" si="64"/>
      </c>
      <c r="AX73" s="83">
        <f t="shared" si="31"/>
      </c>
      <c r="AY73" s="131"/>
      <c r="AZ73" s="84">
        <f>IF(AY73="","",CONCATENATE(AY73,DATA!J68))</f>
      </c>
      <c r="BA73" s="81">
        <f t="shared" si="32"/>
      </c>
      <c r="BB73" s="81">
        <f t="shared" si="33"/>
      </c>
      <c r="BC73" s="82">
        <f t="shared" si="34"/>
      </c>
      <c r="BD73" s="81">
        <f t="shared" si="35"/>
      </c>
      <c r="BE73" s="82">
        <f t="shared" si="36"/>
      </c>
      <c r="BF73" s="81">
        <f t="shared" si="37"/>
      </c>
      <c r="BG73" s="82">
        <f t="shared" si="38"/>
      </c>
      <c r="BH73" s="81">
        <f t="shared" si="39"/>
      </c>
      <c r="BI73" s="82">
        <f t="shared" si="40"/>
      </c>
      <c r="BJ73" s="81">
        <f t="shared" si="41"/>
      </c>
      <c r="BK73" s="82">
        <f t="shared" si="42"/>
      </c>
      <c r="BL73" s="81">
        <f t="shared" si="43"/>
      </c>
      <c r="BM73" s="82">
        <f t="shared" si="44"/>
      </c>
      <c r="BN73" s="81">
        <f t="shared" si="45"/>
      </c>
      <c r="BO73" s="82">
        <f t="shared" si="46"/>
      </c>
      <c r="BP73" s="81">
        <f t="shared" si="47"/>
      </c>
      <c r="BQ73" s="82">
        <f t="shared" si="48"/>
      </c>
      <c r="BR73" s="81">
        <f t="shared" si="49"/>
      </c>
      <c r="BS73" s="82">
        <f t="shared" si="50"/>
      </c>
      <c r="BT73" s="81">
        <f t="shared" si="51"/>
      </c>
      <c r="BU73" s="82">
        <f t="shared" si="52"/>
      </c>
      <c r="BV73" s="81">
        <f t="shared" si="53"/>
      </c>
      <c r="BW73" s="82">
        <f t="shared" si="54"/>
      </c>
      <c r="BX73" s="81">
        <f t="shared" si="55"/>
      </c>
      <c r="BY73" s="82">
        <f t="shared" si="56"/>
      </c>
      <c r="BZ73" s="82">
        <f t="shared" si="57"/>
      </c>
      <c r="CA73" s="85">
        <f t="shared" si="58"/>
      </c>
      <c r="CB73" s="90"/>
      <c r="CC73" s="90"/>
      <c r="CD73" s="90"/>
      <c r="CE73" s="90"/>
      <c r="CF73" s="90"/>
      <c r="CG73" s="136"/>
      <c r="CH73" s="136"/>
      <c r="CI73" s="136"/>
      <c r="CJ73" s="135">
        <f t="shared" si="60"/>
      </c>
      <c r="CK73" s="135">
        <f t="shared" si="61"/>
        <v>0</v>
      </c>
      <c r="CL73" s="135">
        <f t="shared" si="62"/>
        <v>0</v>
      </c>
      <c r="CM73" s="135">
        <f t="shared" si="63"/>
        <v>0</v>
      </c>
      <c r="CN73" s="204">
        <f>TRIM('選手名簿'!G66)</f>
      </c>
      <c r="CO73" s="204">
        <f>TRIM('選手名簿'!H66)</f>
      </c>
      <c r="CQ73" s="179" t="s">
        <v>246</v>
      </c>
    </row>
    <row r="74" spans="1:95" s="74" customFormat="1" ht="14.25">
      <c r="A74" s="74">
        <f t="shared" si="8"/>
      </c>
      <c r="B74" s="74">
        <f t="shared" si="9"/>
      </c>
      <c r="C74" s="19">
        <v>64</v>
      </c>
      <c r="D74" s="198">
        <f>TRIM('選手名簿'!E67)</f>
      </c>
      <c r="E74" s="205">
        <f t="shared" si="10"/>
      </c>
      <c r="F74" s="205">
        <f t="shared" si="11"/>
      </c>
      <c r="G74" s="200">
        <f>TRIM('選手名簿'!J67)</f>
      </c>
      <c r="H74" s="200">
        <f>TRIM('選手名簿'!I67)</f>
      </c>
      <c r="I74" s="76"/>
      <c r="J74" s="125"/>
      <c r="K74" s="77">
        <f t="shared" si="71"/>
      </c>
      <c r="L74" s="78"/>
      <c r="M74" s="125"/>
      <c r="N74" s="77">
        <f t="shared" si="1"/>
      </c>
      <c r="O74" s="78"/>
      <c r="P74" s="79"/>
      <c r="Q74" s="77">
        <f t="shared" si="72"/>
      </c>
      <c r="R74" s="127"/>
      <c r="S74" s="80">
        <f t="shared" si="73"/>
        <v>0</v>
      </c>
      <c r="T74" s="80">
        <f t="shared" si="12"/>
      </c>
      <c r="U74" s="80">
        <f t="shared" si="13"/>
      </c>
      <c r="V74" s="129"/>
      <c r="W74" s="75">
        <f>IF(V74="","",CONCATENATE(V74,DATA!J69))</f>
      </c>
      <c r="X74" s="81">
        <f t="shared" si="74"/>
      </c>
      <c r="Y74" s="81">
        <f t="shared" si="65"/>
      </c>
      <c r="Z74" s="82">
        <f t="shared" si="66"/>
      </c>
      <c r="AA74" s="81">
        <f t="shared" si="67"/>
      </c>
      <c r="AB74" s="82">
        <f t="shared" si="68"/>
      </c>
      <c r="AC74" s="81">
        <f t="shared" si="15"/>
      </c>
      <c r="AD74" s="82">
        <f t="shared" si="16"/>
      </c>
      <c r="AE74" s="81">
        <f t="shared" si="17"/>
      </c>
      <c r="AF74" s="82">
        <f t="shared" si="18"/>
      </c>
      <c r="AG74" s="81">
        <f t="shared" si="19"/>
      </c>
      <c r="AH74" s="82">
        <f t="shared" si="20"/>
      </c>
      <c r="AI74" s="81">
        <f t="shared" si="21"/>
      </c>
      <c r="AJ74" s="82">
        <f t="shared" si="22"/>
      </c>
      <c r="AK74" s="81">
        <f t="shared" si="23"/>
      </c>
      <c r="AL74" s="82">
        <f t="shared" si="24"/>
      </c>
      <c r="AM74" s="81">
        <f t="shared" si="25"/>
      </c>
      <c r="AN74" s="82">
        <f t="shared" si="26"/>
      </c>
      <c r="AO74" s="81">
        <f t="shared" si="75"/>
      </c>
      <c r="AP74" s="82">
        <f t="shared" si="76"/>
      </c>
      <c r="AQ74" s="81">
        <f t="shared" si="27"/>
      </c>
      <c r="AR74" s="82">
        <f t="shared" si="28"/>
      </c>
      <c r="AS74" s="81">
        <f t="shared" si="77"/>
      </c>
      <c r="AT74" s="82">
        <f t="shared" si="78"/>
      </c>
      <c r="AU74" s="81">
        <f t="shared" si="29"/>
      </c>
      <c r="AV74" s="82">
        <f t="shared" si="30"/>
      </c>
      <c r="AW74" s="82">
        <f t="shared" si="64"/>
      </c>
      <c r="AX74" s="83">
        <f t="shared" si="31"/>
      </c>
      <c r="AY74" s="131"/>
      <c r="AZ74" s="84">
        <f>IF(AY74="","",CONCATENATE(AY74,DATA!J69))</f>
      </c>
      <c r="BA74" s="81">
        <f t="shared" si="32"/>
      </c>
      <c r="BB74" s="81">
        <f t="shared" si="33"/>
      </c>
      <c r="BC74" s="82">
        <f t="shared" si="34"/>
      </c>
      <c r="BD74" s="81">
        <f t="shared" si="35"/>
      </c>
      <c r="BE74" s="82">
        <f t="shared" si="36"/>
      </c>
      <c r="BF74" s="81">
        <f t="shared" si="37"/>
      </c>
      <c r="BG74" s="82">
        <f t="shared" si="38"/>
      </c>
      <c r="BH74" s="81">
        <f t="shared" si="39"/>
      </c>
      <c r="BI74" s="82">
        <f t="shared" si="40"/>
      </c>
      <c r="BJ74" s="81">
        <f t="shared" si="41"/>
      </c>
      <c r="BK74" s="82">
        <f t="shared" si="42"/>
      </c>
      <c r="BL74" s="81">
        <f t="shared" si="43"/>
      </c>
      <c r="BM74" s="82">
        <f t="shared" si="44"/>
      </c>
      <c r="BN74" s="81">
        <f t="shared" si="45"/>
      </c>
      <c r="BO74" s="82">
        <f t="shared" si="46"/>
      </c>
      <c r="BP74" s="81">
        <f t="shared" si="47"/>
      </c>
      <c r="BQ74" s="82">
        <f t="shared" si="48"/>
      </c>
      <c r="BR74" s="81">
        <f t="shared" si="49"/>
      </c>
      <c r="BS74" s="82">
        <f t="shared" si="50"/>
      </c>
      <c r="BT74" s="81">
        <f t="shared" si="51"/>
      </c>
      <c r="BU74" s="82">
        <f t="shared" si="52"/>
      </c>
      <c r="BV74" s="81">
        <f t="shared" si="53"/>
      </c>
      <c r="BW74" s="82">
        <f t="shared" si="54"/>
      </c>
      <c r="BX74" s="81">
        <f t="shared" si="55"/>
      </c>
      <c r="BY74" s="82">
        <f t="shared" si="56"/>
      </c>
      <c r="BZ74" s="82">
        <f t="shared" si="57"/>
      </c>
      <c r="CA74" s="85">
        <f t="shared" si="58"/>
      </c>
      <c r="CB74" s="90"/>
      <c r="CC74" s="90"/>
      <c r="CD74" s="90"/>
      <c r="CE74" s="90"/>
      <c r="CF74" s="90"/>
      <c r="CG74" s="136"/>
      <c r="CH74" s="136"/>
      <c r="CI74" s="136"/>
      <c r="CJ74" s="135">
        <f t="shared" si="60"/>
      </c>
      <c r="CK74" s="135">
        <f t="shared" si="61"/>
        <v>0</v>
      </c>
      <c r="CL74" s="135">
        <f t="shared" si="62"/>
        <v>0</v>
      </c>
      <c r="CM74" s="135">
        <f t="shared" si="63"/>
        <v>0</v>
      </c>
      <c r="CN74" s="204">
        <f>TRIM('選手名簿'!G67)</f>
      </c>
      <c r="CO74" s="204">
        <f>TRIM('選手名簿'!H67)</f>
      </c>
      <c r="CQ74" s="179" t="s">
        <v>247</v>
      </c>
    </row>
    <row r="75" spans="1:95" s="74" customFormat="1" ht="14.25">
      <c r="A75" s="74">
        <f t="shared" si="8"/>
      </c>
      <c r="B75" s="74">
        <f t="shared" si="9"/>
      </c>
      <c r="C75" s="19">
        <v>65</v>
      </c>
      <c r="D75" s="198">
        <f>TRIM('選手名簿'!E68)</f>
      </c>
      <c r="E75" s="205">
        <f t="shared" si="10"/>
      </c>
      <c r="F75" s="205">
        <f t="shared" si="11"/>
      </c>
      <c r="G75" s="200">
        <f>TRIM('選手名簿'!J68)</f>
      </c>
      <c r="H75" s="200">
        <f>TRIM('選手名簿'!I68)</f>
      </c>
      <c r="I75" s="76"/>
      <c r="J75" s="125"/>
      <c r="K75" s="77">
        <f aca="true" t="shared" si="79" ref="K75:K106">IF(J75="","",IF($G75="男",VLOOKUP(J75,$CB$11:$CF$35,4,FALSE),IF($G75="女",VLOOKUP(J75,$CB$11:$CF$35,5,FALSE))))</f>
      </c>
      <c r="L75" s="78"/>
      <c r="M75" s="125"/>
      <c r="N75" s="77">
        <f aca="true" t="shared" si="80" ref="N75:N138">IF(M75="","",IF($G75="男",VLOOKUP(M75,$CB$11:$CF$35,4,FALSE),IF($G75="女",VLOOKUP(M75,$CB$11:$CF$35,5,FALSE))))</f>
      </c>
      <c r="O75" s="78"/>
      <c r="P75" s="79"/>
      <c r="Q75" s="77">
        <f aca="true" t="shared" si="81" ref="Q75:Q106">IF(P75="","",IF($G75="男",VLOOKUP(P75,$CB$11:$CF$35,4,FALSE),IF($G75="女",VLOOKUP(P75,$CB$11:$CF$35,5,FALSE))))</f>
      </c>
      <c r="R75" s="127"/>
      <c r="S75" s="80">
        <f aca="true" t="shared" si="82" ref="S75:S106">COUNT(K75,N75,Q75)</f>
        <v>0</v>
      </c>
      <c r="T75" s="80">
        <f t="shared" si="12"/>
      </c>
      <c r="U75" s="80">
        <f t="shared" si="13"/>
      </c>
      <c r="V75" s="129"/>
      <c r="W75" s="75">
        <f>IF(V75="","",CONCATENATE(V75,DATA!J70))</f>
      </c>
      <c r="X75" s="81">
        <f>IF(W75="","",VLOOKUP(W75,$CH$11:$CI$30,2,FALSE))</f>
      </c>
      <c r="Y75" s="81">
        <f t="shared" si="65"/>
      </c>
      <c r="Z75" s="82">
        <f t="shared" si="66"/>
      </c>
      <c r="AA75" s="81">
        <f t="shared" si="67"/>
      </c>
      <c r="AB75" s="82">
        <f t="shared" si="68"/>
      </c>
      <c r="AC75" s="81">
        <f t="shared" si="15"/>
      </c>
      <c r="AD75" s="82">
        <f t="shared" si="16"/>
      </c>
      <c r="AE75" s="81">
        <f t="shared" si="17"/>
      </c>
      <c r="AF75" s="82">
        <f t="shared" si="18"/>
      </c>
      <c r="AG75" s="81">
        <f t="shared" si="19"/>
      </c>
      <c r="AH75" s="82">
        <f t="shared" si="20"/>
      </c>
      <c r="AI75" s="81">
        <f t="shared" si="21"/>
      </c>
      <c r="AJ75" s="82">
        <f t="shared" si="22"/>
      </c>
      <c r="AK75" s="81">
        <f t="shared" si="23"/>
      </c>
      <c r="AL75" s="82">
        <f t="shared" si="24"/>
      </c>
      <c r="AM75" s="81">
        <f t="shared" si="25"/>
      </c>
      <c r="AN75" s="82">
        <f t="shared" si="26"/>
      </c>
      <c r="AO75" s="81">
        <f aca="true" t="shared" si="83" ref="AO75:AO106">IF($W75="C2",$C75,"")</f>
      </c>
      <c r="AP75" s="82">
        <f aca="true" t="shared" si="84" ref="AP75:AP106">IF($W75="C2",RANK(AO75,AO$11:AO$160,1),"")</f>
      </c>
      <c r="AQ75" s="81">
        <f t="shared" si="27"/>
      </c>
      <c r="AR75" s="82">
        <f t="shared" si="28"/>
      </c>
      <c r="AS75" s="81">
        <f aca="true" t="shared" si="85" ref="AS75:AS106">IF($W75="E2",$C75,"")</f>
      </c>
      <c r="AT75" s="82">
        <f aca="true" t="shared" si="86" ref="AT75:AT106">IF($W75="E2",RANK(AS75,AS$11:AS$160,1),"")</f>
      </c>
      <c r="AU75" s="81">
        <f t="shared" si="29"/>
      </c>
      <c r="AV75" s="82">
        <f t="shared" si="30"/>
      </c>
      <c r="AW75" s="82">
        <f t="shared" si="64"/>
      </c>
      <c r="AX75" s="83">
        <f t="shared" si="31"/>
      </c>
      <c r="AY75" s="131"/>
      <c r="AZ75" s="84">
        <f>IF(AY75="","",CONCATENATE(AY75,DATA!J70))</f>
      </c>
      <c r="BA75" s="81">
        <f t="shared" si="32"/>
      </c>
      <c r="BB75" s="81">
        <f t="shared" si="33"/>
      </c>
      <c r="BC75" s="82">
        <f t="shared" si="34"/>
      </c>
      <c r="BD75" s="81">
        <f t="shared" si="35"/>
      </c>
      <c r="BE75" s="82">
        <f t="shared" si="36"/>
      </c>
      <c r="BF75" s="81">
        <f t="shared" si="37"/>
      </c>
      <c r="BG75" s="82">
        <f t="shared" si="38"/>
      </c>
      <c r="BH75" s="81">
        <f t="shared" si="39"/>
      </c>
      <c r="BI75" s="82">
        <f t="shared" si="40"/>
      </c>
      <c r="BJ75" s="81">
        <f t="shared" si="41"/>
      </c>
      <c r="BK75" s="82">
        <f t="shared" si="42"/>
      </c>
      <c r="BL75" s="81">
        <f t="shared" si="43"/>
      </c>
      <c r="BM75" s="82">
        <f t="shared" si="44"/>
      </c>
      <c r="BN75" s="81">
        <f t="shared" si="45"/>
      </c>
      <c r="BO75" s="82">
        <f t="shared" si="46"/>
      </c>
      <c r="BP75" s="81">
        <f t="shared" si="47"/>
      </c>
      <c r="BQ75" s="82">
        <f t="shared" si="48"/>
      </c>
      <c r="BR75" s="81">
        <f t="shared" si="49"/>
      </c>
      <c r="BS75" s="82">
        <f t="shared" si="50"/>
      </c>
      <c r="BT75" s="81">
        <f t="shared" si="51"/>
      </c>
      <c r="BU75" s="82">
        <f t="shared" si="52"/>
      </c>
      <c r="BV75" s="81">
        <f t="shared" si="53"/>
      </c>
      <c r="BW75" s="82">
        <f t="shared" si="54"/>
      </c>
      <c r="BX75" s="81">
        <f t="shared" si="55"/>
      </c>
      <c r="BY75" s="82">
        <f t="shared" si="56"/>
      </c>
      <c r="BZ75" s="82">
        <f t="shared" si="57"/>
      </c>
      <c r="CA75" s="85">
        <f t="shared" si="58"/>
      </c>
      <c r="CB75" s="90"/>
      <c r="CC75" s="90"/>
      <c r="CD75" s="90"/>
      <c r="CE75" s="90"/>
      <c r="CF75" s="90"/>
      <c r="CG75" s="136"/>
      <c r="CH75" s="136"/>
      <c r="CI75" s="136"/>
      <c r="CJ75" s="135">
        <f t="shared" si="60"/>
      </c>
      <c r="CK75" s="135">
        <f t="shared" si="61"/>
        <v>0</v>
      </c>
      <c r="CL75" s="135">
        <f t="shared" si="62"/>
        <v>0</v>
      </c>
      <c r="CM75" s="135">
        <f t="shared" si="63"/>
        <v>0</v>
      </c>
      <c r="CN75" s="204">
        <f>TRIM('選手名簿'!G68)</f>
      </c>
      <c r="CO75" s="204">
        <f>TRIM('選手名簿'!H68)</f>
      </c>
      <c r="CQ75" s="179" t="s">
        <v>248</v>
      </c>
    </row>
    <row r="76" spans="1:95" s="74" customFormat="1" ht="14.25">
      <c r="A76" s="74">
        <f aca="true" t="shared" si="87" ref="A76:A139">IF(AW76="","",TRUNC(AW76))</f>
      </c>
      <c r="B76" s="74">
        <f aca="true" t="shared" si="88" ref="B76:B139">IF(BZ76="","",TRUNC(BZ76))</f>
      </c>
      <c r="C76" s="19">
        <v>66</v>
      </c>
      <c r="D76" s="198">
        <f>TRIM('選手名簿'!E69)</f>
      </c>
      <c r="E76" s="205">
        <f aca="true" t="shared" si="89" ref="E76:E139">CN76</f>
      </c>
      <c r="F76" s="205">
        <f aca="true" t="shared" si="90" ref="F76:F139">CO76</f>
      </c>
      <c r="G76" s="200">
        <f>TRIM('選手名簿'!J69)</f>
      </c>
      <c r="H76" s="200">
        <f>TRIM('選手名簿'!I69)</f>
      </c>
      <c r="I76" s="76"/>
      <c r="J76" s="125"/>
      <c r="K76" s="77">
        <f t="shared" si="79"/>
      </c>
      <c r="L76" s="78"/>
      <c r="M76" s="125"/>
      <c r="N76" s="77">
        <f t="shared" si="80"/>
      </c>
      <c r="O76" s="78"/>
      <c r="P76" s="79"/>
      <c r="Q76" s="77">
        <f t="shared" si="81"/>
      </c>
      <c r="R76" s="127"/>
      <c r="S76" s="80">
        <f t="shared" si="82"/>
        <v>0</v>
      </c>
      <c r="T76" s="80">
        <f aca="true" t="shared" si="91" ref="T76:T139">IF(G76="男",S76,"")</f>
      </c>
      <c r="U76" s="80">
        <f aca="true" t="shared" si="92" ref="U76:U139">IF(G76="女",S76,"")</f>
      </c>
      <c r="V76" s="129"/>
      <c r="W76" s="75">
        <f>IF(V76="","",CONCATENATE(V76,DATA!J71))</f>
      </c>
      <c r="X76" s="81">
        <f aca="true" t="shared" si="93" ref="X76:X139">IF(W76="","",VLOOKUP(W76,$CH$11:$CI$30,2,FALSE))</f>
      </c>
      <c r="Y76" s="81">
        <f t="shared" si="65"/>
      </c>
      <c r="Z76" s="82">
        <f t="shared" si="66"/>
      </c>
      <c r="AA76" s="81">
        <f t="shared" si="67"/>
      </c>
      <c r="AB76" s="82">
        <f t="shared" si="68"/>
      </c>
      <c r="AC76" s="81">
        <f aca="true" t="shared" si="94" ref="AC76:AC139">IF($W76="C1",$C76,"")</f>
      </c>
      <c r="AD76" s="82">
        <f aca="true" t="shared" si="95" ref="AD76:AD139">IF($W76="C1",RANK(AC76,AC$11:AC$160,1),"")</f>
      </c>
      <c r="AE76" s="81">
        <f aca="true" t="shared" si="96" ref="AE76:AE139">IF($W76="D1",$C76,"")</f>
      </c>
      <c r="AF76" s="82">
        <f aca="true" t="shared" si="97" ref="AF76:AF139">IF($W76="D1",RANK(AE76,AE$11:AE$160,1),"")</f>
      </c>
      <c r="AG76" s="81">
        <f aca="true" t="shared" si="98" ref="AG76:AG139">IF($W76="E1",$C76,"")</f>
      </c>
      <c r="AH76" s="82">
        <f aca="true" t="shared" si="99" ref="AH76:AH139">IF($W76="E1",RANK(AG76,AG$11:AG$160,1),"")</f>
      </c>
      <c r="AI76" s="81">
        <f aca="true" t="shared" si="100" ref="AI76:AI139">IF($W76="F1",$C76,"")</f>
      </c>
      <c r="AJ76" s="82">
        <f aca="true" t="shared" si="101" ref="AJ76:AJ139">IF($W76="F1",RANK(AI76,AI$11:AI$160,1),"")</f>
      </c>
      <c r="AK76" s="81">
        <f aca="true" t="shared" si="102" ref="AK76:AK139">IF($W76="A2",$C76,"")</f>
      </c>
      <c r="AL76" s="82">
        <f aca="true" t="shared" si="103" ref="AL76:AL139">IF($W76="A2",RANK(AK76,AK$11:AK$160,1),"")</f>
      </c>
      <c r="AM76" s="81">
        <f aca="true" t="shared" si="104" ref="AM76:AM139">IF($W76="B2",$C76,"")</f>
      </c>
      <c r="AN76" s="82">
        <f aca="true" t="shared" si="105" ref="AN76:AN139">IF($W76="B2",RANK(AM76,AM$11:AM$160,1),"")</f>
      </c>
      <c r="AO76" s="81">
        <f t="shared" si="83"/>
      </c>
      <c r="AP76" s="82">
        <f t="shared" si="84"/>
      </c>
      <c r="AQ76" s="81">
        <f aca="true" t="shared" si="106" ref="AQ76:AQ139">IF($W76="D2",$C76,"")</f>
      </c>
      <c r="AR76" s="82">
        <f aca="true" t="shared" si="107" ref="AR76:AR139">IF($W76="D2",RANK(AQ76,AQ$11:AQ$160,1),"")</f>
      </c>
      <c r="AS76" s="81">
        <f t="shared" si="85"/>
      </c>
      <c r="AT76" s="82">
        <f t="shared" si="86"/>
      </c>
      <c r="AU76" s="81">
        <f aca="true" t="shared" si="108" ref="AU76:AU139">IF($W76="F2",$C76,"")</f>
      </c>
      <c r="AV76" s="82">
        <f aca="true" t="shared" si="109" ref="AV76:AV139">IF($W76="F2",RANK(AU76,AU$11:AU$160,1),"")</f>
      </c>
      <c r="AW76" s="82">
        <f aca="true" t="shared" si="110" ref="AW76:AW139">IF(W76="","",CONCATENATE(X76,Z76,AB76,AD76,AF76,AH76,AJ76,AL76,AN76,AP76,AR76,AT76,AV76))</f>
      </c>
      <c r="AX76" s="83">
        <f aca="true" t="shared" si="111" ref="AX76:AX139">IF(V76="","",IF(G76="男",13,110))</f>
      </c>
      <c r="AY76" s="131"/>
      <c r="AZ76" s="84">
        <f>IF(AY76="","",CONCATENATE(AY76,DATA!J71))</f>
      </c>
      <c r="BA76" s="81">
        <f aca="true" t="shared" si="112" ref="BA76:BA139">IF(AZ76="","",VLOOKUP(AZ76,$CH$11:$CI$30,2,FALSE))</f>
      </c>
      <c r="BB76" s="81">
        <f aca="true" t="shared" si="113" ref="BB76:BB139">IF($AZ76="A1",$C76,"")</f>
      </c>
      <c r="BC76" s="82">
        <f aca="true" t="shared" si="114" ref="BC76:BC139">IF($AZ76="A1",RANK(BB76,BB$11:BB$160,1),"")</f>
      </c>
      <c r="BD76" s="81">
        <f aca="true" t="shared" si="115" ref="BD76:BD139">IF($AZ76="B1",$C76,"")</f>
      </c>
      <c r="BE76" s="82">
        <f aca="true" t="shared" si="116" ref="BE76:BE139">IF($AZ76="B1",RANK(BD76,BD$11:BD$160,1),"")</f>
      </c>
      <c r="BF76" s="81">
        <f aca="true" t="shared" si="117" ref="BF76:BF139">IF($AZ76="C1",$C76,"")</f>
      </c>
      <c r="BG76" s="82">
        <f aca="true" t="shared" si="118" ref="BG76:BG139">IF($AZ76="C1",RANK(BF76,BF$11:BF$160,1),"")</f>
      </c>
      <c r="BH76" s="81">
        <f aca="true" t="shared" si="119" ref="BH76:BH139">IF($AZ76="D1",$C76,"")</f>
      </c>
      <c r="BI76" s="82">
        <f aca="true" t="shared" si="120" ref="BI76:BI139">IF($AZ76="D1",RANK(BH76,BH$11:BH$160,1),"")</f>
      </c>
      <c r="BJ76" s="81">
        <f aca="true" t="shared" si="121" ref="BJ76:BJ139">IF($AZ76="E1",$C76,"")</f>
      </c>
      <c r="BK76" s="82">
        <f aca="true" t="shared" si="122" ref="BK76:BK139">IF($AZ76="E1",RANK(BJ76,BJ$11:BJ$160,1),"")</f>
      </c>
      <c r="BL76" s="81">
        <f aca="true" t="shared" si="123" ref="BL76:BL139">IF($AZ76="F1",$C76,"")</f>
      </c>
      <c r="BM76" s="82">
        <f aca="true" t="shared" si="124" ref="BM76:BM139">IF($AZ76="F1",RANK(BL76,BL$11:BL$160,1),"")</f>
      </c>
      <c r="BN76" s="81">
        <f aca="true" t="shared" si="125" ref="BN76:BN139">IF($AZ76="A2",$C76,"")</f>
      </c>
      <c r="BO76" s="82">
        <f aca="true" t="shared" si="126" ref="BO76:BO139">IF($AZ76="A2",RANK(BN76,BN$11:BN$160,1),"")</f>
      </c>
      <c r="BP76" s="81">
        <f aca="true" t="shared" si="127" ref="BP76:BP139">IF($AZ76="B2",$C76,"")</f>
      </c>
      <c r="BQ76" s="82">
        <f aca="true" t="shared" si="128" ref="BQ76:BQ139">IF($AZ76="B2",RANK(BP76,BP$11:BP$160,1),"")</f>
      </c>
      <c r="BR76" s="81">
        <f aca="true" t="shared" si="129" ref="BR76:BR139">IF($AZ76="C2",$C76,"")</f>
      </c>
      <c r="BS76" s="82">
        <f aca="true" t="shared" si="130" ref="BS76:BS139">IF($AZ76="C2",RANK(BR76,BR$11:BR$160,1),"")</f>
      </c>
      <c r="BT76" s="81">
        <f aca="true" t="shared" si="131" ref="BT76:BT139">IF($AZ76="D2",$C76,"")</f>
      </c>
      <c r="BU76" s="82">
        <f aca="true" t="shared" si="132" ref="BU76:BU139">IF($AZ76="D2",RANK(BT76,BT$11:BT$160,1),"")</f>
      </c>
      <c r="BV76" s="81">
        <f aca="true" t="shared" si="133" ref="BV76:BV139">IF($AZ76="E2",$C76,"")</f>
      </c>
      <c r="BW76" s="82">
        <f aca="true" t="shared" si="134" ref="BW76:BW139">IF($AZ76="E2",RANK(BV76,BV$11:BV$160,1),"")</f>
      </c>
      <c r="BX76" s="81">
        <f aca="true" t="shared" si="135" ref="BX76:BX139">IF($AZ76="F2",$C76,"")</f>
      </c>
      <c r="BY76" s="82">
        <f aca="true" t="shared" si="136" ref="BY76:BY139">IF($AZ76="F2",RANK(BX76,BX$11:BX$160,1),"")</f>
      </c>
      <c r="BZ76" s="82">
        <f aca="true" t="shared" si="137" ref="BZ76:BZ139">IF(AY76="","",CONCATENATE(BA76,BC76,BE76,BG76,BI76,BK76,BM76,BO76,BQ76,BS76,BU76,BW76,BY76))</f>
      </c>
      <c r="CA76" s="85">
        <f aca="true" t="shared" si="138" ref="CA76:CA139">IF(AY76="","",IF(G76="男",14,111))</f>
      </c>
      <c r="CB76" s="90"/>
      <c r="CC76" s="90"/>
      <c r="CD76" s="90"/>
      <c r="CE76" s="90"/>
      <c r="CF76" s="90"/>
      <c r="CG76" s="136"/>
      <c r="CH76" s="136"/>
      <c r="CI76" s="136"/>
      <c r="CJ76" s="135">
        <f aca="true" t="shared" si="139" ref="CJ76:CJ139">IF(K76="","",1)</f>
      </c>
      <c r="CK76" s="135">
        <f aca="true" t="shared" si="140" ref="CK76:CK139">IF(OR(CJ76=1,N76=""),0,1)</f>
        <v>0</v>
      </c>
      <c r="CL76" s="135">
        <f aca="true" t="shared" si="141" ref="CL76:CL139">IF(OR(CJ76=1,CK76=1,AX76=""),0,1)</f>
        <v>0</v>
      </c>
      <c r="CM76" s="135">
        <f aca="true" t="shared" si="142" ref="CM76:CM139">IF(OR(CJ76=1,CK76=1,CL76=1,CA76=""),0,1)</f>
        <v>0</v>
      </c>
      <c r="CN76" s="204">
        <f>TRIM('選手名簿'!G69)</f>
      </c>
      <c r="CO76" s="204">
        <f>TRIM('選手名簿'!H69)</f>
      </c>
      <c r="CQ76" s="179" t="s">
        <v>249</v>
      </c>
    </row>
    <row r="77" spans="1:95" s="74" customFormat="1" ht="14.25">
      <c r="A77" s="74">
        <f t="shared" si="87"/>
      </c>
      <c r="B77" s="74">
        <f t="shared" si="88"/>
      </c>
      <c r="C77" s="19">
        <v>67</v>
      </c>
      <c r="D77" s="198">
        <f>TRIM('選手名簿'!E70)</f>
      </c>
      <c r="E77" s="205">
        <f t="shared" si="89"/>
      </c>
      <c r="F77" s="205">
        <f t="shared" si="90"/>
      </c>
      <c r="G77" s="200">
        <f>TRIM('選手名簿'!J70)</f>
      </c>
      <c r="H77" s="200">
        <f>TRIM('選手名簿'!I70)</f>
      </c>
      <c r="I77" s="76"/>
      <c r="J77" s="125"/>
      <c r="K77" s="77">
        <f t="shared" si="79"/>
      </c>
      <c r="L77" s="78"/>
      <c r="M77" s="125"/>
      <c r="N77" s="77">
        <f t="shared" si="80"/>
      </c>
      <c r="O77" s="78"/>
      <c r="P77" s="79"/>
      <c r="Q77" s="77">
        <f t="shared" si="81"/>
      </c>
      <c r="R77" s="127"/>
      <c r="S77" s="80">
        <f t="shared" si="82"/>
        <v>0</v>
      </c>
      <c r="T77" s="80">
        <f t="shared" si="91"/>
      </c>
      <c r="U77" s="80">
        <f t="shared" si="92"/>
      </c>
      <c r="V77" s="129"/>
      <c r="W77" s="75">
        <f>IF(V77="","",CONCATENATE(V77,DATA!J72))</f>
      </c>
      <c r="X77" s="81">
        <f t="shared" si="93"/>
      </c>
      <c r="Y77" s="81">
        <f t="shared" si="65"/>
      </c>
      <c r="Z77" s="82">
        <f t="shared" si="66"/>
      </c>
      <c r="AA77" s="81">
        <f t="shared" si="67"/>
      </c>
      <c r="AB77" s="82">
        <f t="shared" si="68"/>
      </c>
      <c r="AC77" s="81">
        <f t="shared" si="94"/>
      </c>
      <c r="AD77" s="82">
        <f t="shared" si="95"/>
      </c>
      <c r="AE77" s="81">
        <f t="shared" si="96"/>
      </c>
      <c r="AF77" s="82">
        <f t="shared" si="97"/>
      </c>
      <c r="AG77" s="81">
        <f t="shared" si="98"/>
      </c>
      <c r="AH77" s="82">
        <f t="shared" si="99"/>
      </c>
      <c r="AI77" s="81">
        <f t="shared" si="100"/>
      </c>
      <c r="AJ77" s="82">
        <f t="shared" si="101"/>
      </c>
      <c r="AK77" s="81">
        <f t="shared" si="102"/>
      </c>
      <c r="AL77" s="82">
        <f t="shared" si="103"/>
      </c>
      <c r="AM77" s="81">
        <f t="shared" si="104"/>
      </c>
      <c r="AN77" s="82">
        <f t="shared" si="105"/>
      </c>
      <c r="AO77" s="81">
        <f t="shared" si="83"/>
      </c>
      <c r="AP77" s="82">
        <f t="shared" si="84"/>
      </c>
      <c r="AQ77" s="81">
        <f t="shared" si="106"/>
      </c>
      <c r="AR77" s="82">
        <f t="shared" si="107"/>
      </c>
      <c r="AS77" s="81">
        <f t="shared" si="85"/>
      </c>
      <c r="AT77" s="82">
        <f t="shared" si="86"/>
      </c>
      <c r="AU77" s="81">
        <f t="shared" si="108"/>
      </c>
      <c r="AV77" s="82">
        <f t="shared" si="109"/>
      </c>
      <c r="AW77" s="82">
        <f t="shared" si="110"/>
      </c>
      <c r="AX77" s="83">
        <f t="shared" si="111"/>
      </c>
      <c r="AY77" s="131"/>
      <c r="AZ77" s="84">
        <f>IF(AY77="","",CONCATENATE(AY77,DATA!J72))</f>
      </c>
      <c r="BA77" s="81">
        <f t="shared" si="112"/>
      </c>
      <c r="BB77" s="81">
        <f t="shared" si="113"/>
      </c>
      <c r="BC77" s="82">
        <f t="shared" si="114"/>
      </c>
      <c r="BD77" s="81">
        <f t="shared" si="115"/>
      </c>
      <c r="BE77" s="82">
        <f t="shared" si="116"/>
      </c>
      <c r="BF77" s="81">
        <f t="shared" si="117"/>
      </c>
      <c r="BG77" s="82">
        <f t="shared" si="118"/>
      </c>
      <c r="BH77" s="81">
        <f t="shared" si="119"/>
      </c>
      <c r="BI77" s="82">
        <f t="shared" si="120"/>
      </c>
      <c r="BJ77" s="81">
        <f t="shared" si="121"/>
      </c>
      <c r="BK77" s="82">
        <f t="shared" si="122"/>
      </c>
      <c r="BL77" s="81">
        <f t="shared" si="123"/>
      </c>
      <c r="BM77" s="82">
        <f t="shared" si="124"/>
      </c>
      <c r="BN77" s="81">
        <f t="shared" si="125"/>
      </c>
      <c r="BO77" s="82">
        <f t="shared" si="126"/>
      </c>
      <c r="BP77" s="81">
        <f t="shared" si="127"/>
      </c>
      <c r="BQ77" s="82">
        <f t="shared" si="128"/>
      </c>
      <c r="BR77" s="81">
        <f t="shared" si="129"/>
      </c>
      <c r="BS77" s="82">
        <f t="shared" si="130"/>
      </c>
      <c r="BT77" s="81">
        <f t="shared" si="131"/>
      </c>
      <c r="BU77" s="82">
        <f t="shared" si="132"/>
      </c>
      <c r="BV77" s="81">
        <f t="shared" si="133"/>
      </c>
      <c r="BW77" s="82">
        <f t="shared" si="134"/>
      </c>
      <c r="BX77" s="81">
        <f t="shared" si="135"/>
      </c>
      <c r="BY77" s="82">
        <f t="shared" si="136"/>
      </c>
      <c r="BZ77" s="82">
        <f t="shared" si="137"/>
      </c>
      <c r="CA77" s="85">
        <f t="shared" si="138"/>
      </c>
      <c r="CB77" s="90"/>
      <c r="CC77" s="90"/>
      <c r="CD77" s="90"/>
      <c r="CE77" s="90"/>
      <c r="CF77" s="90"/>
      <c r="CG77" s="136"/>
      <c r="CH77" s="136"/>
      <c r="CI77" s="136"/>
      <c r="CJ77" s="135">
        <f t="shared" si="139"/>
      </c>
      <c r="CK77" s="135">
        <f t="shared" si="140"/>
        <v>0</v>
      </c>
      <c r="CL77" s="135">
        <f t="shared" si="141"/>
        <v>0</v>
      </c>
      <c r="CM77" s="135">
        <f t="shared" si="142"/>
        <v>0</v>
      </c>
      <c r="CN77" s="204">
        <f>TRIM('選手名簿'!G70)</f>
      </c>
      <c r="CO77" s="204">
        <f>TRIM('選手名簿'!H70)</f>
      </c>
      <c r="CQ77" s="179" t="s">
        <v>250</v>
      </c>
    </row>
    <row r="78" spans="1:95" s="74" customFormat="1" ht="14.25">
      <c r="A78" s="74">
        <f t="shared" si="87"/>
      </c>
      <c r="B78" s="74">
        <f t="shared" si="88"/>
      </c>
      <c r="C78" s="19">
        <v>68</v>
      </c>
      <c r="D78" s="198">
        <f>TRIM('選手名簿'!E71)</f>
      </c>
      <c r="E78" s="205">
        <f t="shared" si="89"/>
      </c>
      <c r="F78" s="205">
        <f t="shared" si="90"/>
      </c>
      <c r="G78" s="200">
        <f>TRIM('選手名簿'!J71)</f>
      </c>
      <c r="H78" s="200">
        <f>TRIM('選手名簿'!I71)</f>
      </c>
      <c r="I78" s="76"/>
      <c r="J78" s="125"/>
      <c r="K78" s="77">
        <f t="shared" si="79"/>
      </c>
      <c r="L78" s="78"/>
      <c r="M78" s="125"/>
      <c r="N78" s="77">
        <f t="shared" si="80"/>
      </c>
      <c r="O78" s="78"/>
      <c r="P78" s="79"/>
      <c r="Q78" s="77">
        <f t="shared" si="81"/>
      </c>
      <c r="R78" s="127"/>
      <c r="S78" s="80">
        <f t="shared" si="82"/>
        <v>0</v>
      </c>
      <c r="T78" s="80">
        <f t="shared" si="91"/>
      </c>
      <c r="U78" s="80">
        <f t="shared" si="92"/>
      </c>
      <c r="V78" s="129"/>
      <c r="W78" s="75">
        <f>IF(V78="","",CONCATENATE(V78,DATA!J73))</f>
      </c>
      <c r="X78" s="81">
        <f t="shared" si="93"/>
      </c>
      <c r="Y78" s="81">
        <f t="shared" si="65"/>
      </c>
      <c r="Z78" s="82">
        <f t="shared" si="66"/>
      </c>
      <c r="AA78" s="81">
        <f t="shared" si="67"/>
      </c>
      <c r="AB78" s="82">
        <f t="shared" si="68"/>
      </c>
      <c r="AC78" s="81">
        <f t="shared" si="94"/>
      </c>
      <c r="AD78" s="82">
        <f t="shared" si="95"/>
      </c>
      <c r="AE78" s="81">
        <f t="shared" si="96"/>
      </c>
      <c r="AF78" s="82">
        <f t="shared" si="97"/>
      </c>
      <c r="AG78" s="81">
        <f t="shared" si="98"/>
      </c>
      <c r="AH78" s="82">
        <f t="shared" si="99"/>
      </c>
      <c r="AI78" s="81">
        <f t="shared" si="100"/>
      </c>
      <c r="AJ78" s="82">
        <f t="shared" si="101"/>
      </c>
      <c r="AK78" s="81">
        <f t="shared" si="102"/>
      </c>
      <c r="AL78" s="82">
        <f t="shared" si="103"/>
      </c>
      <c r="AM78" s="81">
        <f t="shared" si="104"/>
      </c>
      <c r="AN78" s="82">
        <f t="shared" si="105"/>
      </c>
      <c r="AO78" s="81">
        <f t="shared" si="83"/>
      </c>
      <c r="AP78" s="82">
        <f t="shared" si="84"/>
      </c>
      <c r="AQ78" s="81">
        <f t="shared" si="106"/>
      </c>
      <c r="AR78" s="82">
        <f t="shared" si="107"/>
      </c>
      <c r="AS78" s="81">
        <f t="shared" si="85"/>
      </c>
      <c r="AT78" s="82">
        <f t="shared" si="86"/>
      </c>
      <c r="AU78" s="81">
        <f t="shared" si="108"/>
      </c>
      <c r="AV78" s="82">
        <f t="shared" si="109"/>
      </c>
      <c r="AW78" s="82">
        <f t="shared" si="110"/>
      </c>
      <c r="AX78" s="83">
        <f t="shared" si="111"/>
      </c>
      <c r="AY78" s="131"/>
      <c r="AZ78" s="84">
        <f>IF(AY78="","",CONCATENATE(AY78,DATA!J73))</f>
      </c>
      <c r="BA78" s="81">
        <f t="shared" si="112"/>
      </c>
      <c r="BB78" s="81">
        <f t="shared" si="113"/>
      </c>
      <c r="BC78" s="82">
        <f t="shared" si="114"/>
      </c>
      <c r="BD78" s="81">
        <f t="shared" si="115"/>
      </c>
      <c r="BE78" s="82">
        <f t="shared" si="116"/>
      </c>
      <c r="BF78" s="81">
        <f t="shared" si="117"/>
      </c>
      <c r="BG78" s="82">
        <f t="shared" si="118"/>
      </c>
      <c r="BH78" s="81">
        <f t="shared" si="119"/>
      </c>
      <c r="BI78" s="82">
        <f t="shared" si="120"/>
      </c>
      <c r="BJ78" s="81">
        <f t="shared" si="121"/>
      </c>
      <c r="BK78" s="82">
        <f t="shared" si="122"/>
      </c>
      <c r="BL78" s="81">
        <f t="shared" si="123"/>
      </c>
      <c r="BM78" s="82">
        <f t="shared" si="124"/>
      </c>
      <c r="BN78" s="81">
        <f t="shared" si="125"/>
      </c>
      <c r="BO78" s="82">
        <f t="shared" si="126"/>
      </c>
      <c r="BP78" s="81">
        <f t="shared" si="127"/>
      </c>
      <c r="BQ78" s="82">
        <f t="shared" si="128"/>
      </c>
      <c r="BR78" s="81">
        <f t="shared" si="129"/>
      </c>
      <c r="BS78" s="82">
        <f t="shared" si="130"/>
      </c>
      <c r="BT78" s="81">
        <f t="shared" si="131"/>
      </c>
      <c r="BU78" s="82">
        <f t="shared" si="132"/>
      </c>
      <c r="BV78" s="81">
        <f t="shared" si="133"/>
      </c>
      <c r="BW78" s="82">
        <f t="shared" si="134"/>
      </c>
      <c r="BX78" s="81">
        <f t="shared" si="135"/>
      </c>
      <c r="BY78" s="82">
        <f t="shared" si="136"/>
      </c>
      <c r="BZ78" s="82">
        <f t="shared" si="137"/>
      </c>
      <c r="CA78" s="85">
        <f t="shared" si="138"/>
      </c>
      <c r="CB78" s="90"/>
      <c r="CC78" s="90"/>
      <c r="CD78" s="90"/>
      <c r="CE78" s="90"/>
      <c r="CF78" s="90"/>
      <c r="CG78" s="136"/>
      <c r="CH78" s="136"/>
      <c r="CI78" s="136"/>
      <c r="CJ78" s="135">
        <f t="shared" si="139"/>
      </c>
      <c r="CK78" s="135">
        <f t="shared" si="140"/>
        <v>0</v>
      </c>
      <c r="CL78" s="135">
        <f t="shared" si="141"/>
        <v>0</v>
      </c>
      <c r="CM78" s="135">
        <f t="shared" si="142"/>
        <v>0</v>
      </c>
      <c r="CN78" s="204">
        <f>TRIM('選手名簿'!G71)</f>
      </c>
      <c r="CO78" s="204">
        <f>TRIM('選手名簿'!H71)</f>
      </c>
      <c r="CQ78" s="179" t="s">
        <v>251</v>
      </c>
    </row>
    <row r="79" spans="1:95" s="74" customFormat="1" ht="14.25">
      <c r="A79" s="74">
        <f t="shared" si="87"/>
      </c>
      <c r="B79" s="74">
        <f t="shared" si="88"/>
      </c>
      <c r="C79" s="19">
        <v>69</v>
      </c>
      <c r="D79" s="198">
        <f>TRIM('選手名簿'!E72)</f>
      </c>
      <c r="E79" s="205">
        <f t="shared" si="89"/>
      </c>
      <c r="F79" s="205">
        <f t="shared" si="90"/>
      </c>
      <c r="G79" s="200">
        <f>TRIM('選手名簿'!J72)</f>
      </c>
      <c r="H79" s="200">
        <f>TRIM('選手名簿'!I72)</f>
      </c>
      <c r="I79" s="76"/>
      <c r="J79" s="125"/>
      <c r="K79" s="77">
        <f t="shared" si="79"/>
      </c>
      <c r="L79" s="78"/>
      <c r="M79" s="125"/>
      <c r="N79" s="77">
        <f t="shared" si="80"/>
      </c>
      <c r="O79" s="78"/>
      <c r="P79" s="79"/>
      <c r="Q79" s="77">
        <f t="shared" si="81"/>
      </c>
      <c r="R79" s="127"/>
      <c r="S79" s="80">
        <f t="shared" si="82"/>
        <v>0</v>
      </c>
      <c r="T79" s="80">
        <f t="shared" si="91"/>
      </c>
      <c r="U79" s="80">
        <f t="shared" si="92"/>
      </c>
      <c r="V79" s="129"/>
      <c r="W79" s="75">
        <f>IF(V79="","",CONCATENATE(V79,DATA!J74))</f>
      </c>
      <c r="X79" s="81">
        <f t="shared" si="93"/>
      </c>
      <c r="Y79" s="81">
        <f aca="true" t="shared" si="143" ref="Y79:Y142">IF(W79="A1",C79,"")</f>
      </c>
      <c r="Z79" s="82">
        <f aca="true" t="shared" si="144" ref="Z79:Z142">IF(W79="A1",RANK(Y79,Y$11:Y$160,1),"")</f>
      </c>
      <c r="AA79" s="81">
        <f aca="true" t="shared" si="145" ref="AA79:AA142">IF(W79="B1",C79,"")</f>
      </c>
      <c r="AB79" s="82">
        <f aca="true" t="shared" si="146" ref="AB79:AB142">IF(W79="B1",RANK(AA79,AA$11:AA$160,1),"")</f>
      </c>
      <c r="AC79" s="81">
        <f t="shared" si="94"/>
      </c>
      <c r="AD79" s="82">
        <f t="shared" si="95"/>
      </c>
      <c r="AE79" s="81">
        <f t="shared" si="96"/>
      </c>
      <c r="AF79" s="82">
        <f t="shared" si="97"/>
      </c>
      <c r="AG79" s="81">
        <f t="shared" si="98"/>
      </c>
      <c r="AH79" s="82">
        <f t="shared" si="99"/>
      </c>
      <c r="AI79" s="81">
        <f t="shared" si="100"/>
      </c>
      <c r="AJ79" s="82">
        <f t="shared" si="101"/>
      </c>
      <c r="AK79" s="81">
        <f t="shared" si="102"/>
      </c>
      <c r="AL79" s="82">
        <f t="shared" si="103"/>
      </c>
      <c r="AM79" s="81">
        <f t="shared" si="104"/>
      </c>
      <c r="AN79" s="82">
        <f t="shared" si="105"/>
      </c>
      <c r="AO79" s="81">
        <f t="shared" si="83"/>
      </c>
      <c r="AP79" s="82">
        <f t="shared" si="84"/>
      </c>
      <c r="AQ79" s="81">
        <f t="shared" si="106"/>
      </c>
      <c r="AR79" s="82">
        <f t="shared" si="107"/>
      </c>
      <c r="AS79" s="81">
        <f t="shared" si="85"/>
      </c>
      <c r="AT79" s="82">
        <f t="shared" si="86"/>
      </c>
      <c r="AU79" s="81">
        <f t="shared" si="108"/>
      </c>
      <c r="AV79" s="82">
        <f t="shared" si="109"/>
      </c>
      <c r="AW79" s="82">
        <f t="shared" si="110"/>
      </c>
      <c r="AX79" s="83">
        <f t="shared" si="111"/>
      </c>
      <c r="AY79" s="131"/>
      <c r="AZ79" s="84">
        <f>IF(AY79="","",CONCATENATE(AY79,DATA!J74))</f>
      </c>
      <c r="BA79" s="81">
        <f t="shared" si="112"/>
      </c>
      <c r="BB79" s="81">
        <f t="shared" si="113"/>
      </c>
      <c r="BC79" s="82">
        <f t="shared" si="114"/>
      </c>
      <c r="BD79" s="81">
        <f t="shared" si="115"/>
      </c>
      <c r="BE79" s="82">
        <f t="shared" si="116"/>
      </c>
      <c r="BF79" s="81">
        <f t="shared" si="117"/>
      </c>
      <c r="BG79" s="82">
        <f t="shared" si="118"/>
      </c>
      <c r="BH79" s="81">
        <f t="shared" si="119"/>
      </c>
      <c r="BI79" s="82">
        <f t="shared" si="120"/>
      </c>
      <c r="BJ79" s="81">
        <f t="shared" si="121"/>
      </c>
      <c r="BK79" s="82">
        <f t="shared" si="122"/>
      </c>
      <c r="BL79" s="81">
        <f t="shared" si="123"/>
      </c>
      <c r="BM79" s="82">
        <f t="shared" si="124"/>
      </c>
      <c r="BN79" s="81">
        <f t="shared" si="125"/>
      </c>
      <c r="BO79" s="82">
        <f t="shared" si="126"/>
      </c>
      <c r="BP79" s="81">
        <f t="shared" si="127"/>
      </c>
      <c r="BQ79" s="82">
        <f t="shared" si="128"/>
      </c>
      <c r="BR79" s="81">
        <f t="shared" si="129"/>
      </c>
      <c r="BS79" s="82">
        <f t="shared" si="130"/>
      </c>
      <c r="BT79" s="81">
        <f t="shared" si="131"/>
      </c>
      <c r="BU79" s="82">
        <f t="shared" si="132"/>
      </c>
      <c r="BV79" s="81">
        <f t="shared" si="133"/>
      </c>
      <c r="BW79" s="82">
        <f t="shared" si="134"/>
      </c>
      <c r="BX79" s="81">
        <f t="shared" si="135"/>
      </c>
      <c r="BY79" s="82">
        <f t="shared" si="136"/>
      </c>
      <c r="BZ79" s="82">
        <f t="shared" si="137"/>
      </c>
      <c r="CA79" s="85">
        <f t="shared" si="138"/>
      </c>
      <c r="CB79" s="90"/>
      <c r="CC79" s="90"/>
      <c r="CD79" s="90"/>
      <c r="CE79" s="90"/>
      <c r="CF79" s="90"/>
      <c r="CG79" s="136"/>
      <c r="CH79" s="136"/>
      <c r="CI79" s="136"/>
      <c r="CJ79" s="135">
        <f t="shared" si="139"/>
      </c>
      <c r="CK79" s="135">
        <f t="shared" si="140"/>
        <v>0</v>
      </c>
      <c r="CL79" s="135">
        <f t="shared" si="141"/>
        <v>0</v>
      </c>
      <c r="CM79" s="135">
        <f t="shared" si="142"/>
        <v>0</v>
      </c>
      <c r="CN79" s="204">
        <f>TRIM('選手名簿'!G72)</f>
      </c>
      <c r="CO79" s="204">
        <f>TRIM('選手名簿'!H72)</f>
      </c>
      <c r="CQ79" s="179" t="s">
        <v>252</v>
      </c>
    </row>
    <row r="80" spans="1:95" s="74" customFormat="1" ht="14.25">
      <c r="A80" s="74">
        <f t="shared" si="87"/>
      </c>
      <c r="B80" s="74">
        <f t="shared" si="88"/>
      </c>
      <c r="C80" s="19">
        <v>70</v>
      </c>
      <c r="D80" s="198">
        <f>TRIM('選手名簿'!E73)</f>
      </c>
      <c r="E80" s="205">
        <f t="shared" si="89"/>
      </c>
      <c r="F80" s="205">
        <f t="shared" si="90"/>
      </c>
      <c r="G80" s="200">
        <f>TRIM('選手名簿'!J73)</f>
      </c>
      <c r="H80" s="200">
        <f>TRIM('選手名簿'!I73)</f>
      </c>
      <c r="I80" s="76"/>
      <c r="J80" s="125"/>
      <c r="K80" s="77">
        <f t="shared" si="79"/>
      </c>
      <c r="L80" s="78"/>
      <c r="M80" s="125"/>
      <c r="N80" s="77">
        <f t="shared" si="80"/>
      </c>
      <c r="O80" s="78"/>
      <c r="P80" s="79"/>
      <c r="Q80" s="77">
        <f t="shared" si="81"/>
      </c>
      <c r="R80" s="127"/>
      <c r="S80" s="80">
        <f t="shared" si="82"/>
        <v>0</v>
      </c>
      <c r="T80" s="80">
        <f t="shared" si="91"/>
      </c>
      <c r="U80" s="80">
        <f t="shared" si="92"/>
      </c>
      <c r="V80" s="129"/>
      <c r="W80" s="75">
        <f>IF(V80="","",CONCATENATE(V80,DATA!J75))</f>
      </c>
      <c r="X80" s="81">
        <f t="shared" si="93"/>
      </c>
      <c r="Y80" s="81">
        <f t="shared" si="143"/>
      </c>
      <c r="Z80" s="82">
        <f t="shared" si="144"/>
      </c>
      <c r="AA80" s="81">
        <f t="shared" si="145"/>
      </c>
      <c r="AB80" s="82">
        <f t="shared" si="146"/>
      </c>
      <c r="AC80" s="81">
        <f t="shared" si="94"/>
      </c>
      <c r="AD80" s="82">
        <f t="shared" si="95"/>
      </c>
      <c r="AE80" s="81">
        <f t="shared" si="96"/>
      </c>
      <c r="AF80" s="82">
        <f t="shared" si="97"/>
      </c>
      <c r="AG80" s="81">
        <f t="shared" si="98"/>
      </c>
      <c r="AH80" s="82">
        <f t="shared" si="99"/>
      </c>
      <c r="AI80" s="81">
        <f t="shared" si="100"/>
      </c>
      <c r="AJ80" s="82">
        <f t="shared" si="101"/>
      </c>
      <c r="AK80" s="81">
        <f t="shared" si="102"/>
      </c>
      <c r="AL80" s="82">
        <f t="shared" si="103"/>
      </c>
      <c r="AM80" s="81">
        <f t="shared" si="104"/>
      </c>
      <c r="AN80" s="82">
        <f t="shared" si="105"/>
      </c>
      <c r="AO80" s="81">
        <f t="shared" si="83"/>
      </c>
      <c r="AP80" s="82">
        <f t="shared" si="84"/>
      </c>
      <c r="AQ80" s="81">
        <f t="shared" si="106"/>
      </c>
      <c r="AR80" s="82">
        <f t="shared" si="107"/>
      </c>
      <c r="AS80" s="81">
        <f t="shared" si="85"/>
      </c>
      <c r="AT80" s="82">
        <f t="shared" si="86"/>
      </c>
      <c r="AU80" s="81">
        <f t="shared" si="108"/>
      </c>
      <c r="AV80" s="82">
        <f t="shared" si="109"/>
      </c>
      <c r="AW80" s="82">
        <f t="shared" si="110"/>
      </c>
      <c r="AX80" s="83">
        <f t="shared" si="111"/>
      </c>
      <c r="AY80" s="131"/>
      <c r="AZ80" s="84">
        <f>IF(AY80="","",CONCATENATE(AY80,DATA!J75))</f>
      </c>
      <c r="BA80" s="81">
        <f t="shared" si="112"/>
      </c>
      <c r="BB80" s="81">
        <f t="shared" si="113"/>
      </c>
      <c r="BC80" s="82">
        <f t="shared" si="114"/>
      </c>
      <c r="BD80" s="81">
        <f t="shared" si="115"/>
      </c>
      <c r="BE80" s="82">
        <f t="shared" si="116"/>
      </c>
      <c r="BF80" s="81">
        <f t="shared" si="117"/>
      </c>
      <c r="BG80" s="82">
        <f t="shared" si="118"/>
      </c>
      <c r="BH80" s="81">
        <f t="shared" si="119"/>
      </c>
      <c r="BI80" s="82">
        <f t="shared" si="120"/>
      </c>
      <c r="BJ80" s="81">
        <f t="shared" si="121"/>
      </c>
      <c r="BK80" s="82">
        <f t="shared" si="122"/>
      </c>
      <c r="BL80" s="81">
        <f t="shared" si="123"/>
      </c>
      <c r="BM80" s="82">
        <f t="shared" si="124"/>
      </c>
      <c r="BN80" s="81">
        <f t="shared" si="125"/>
      </c>
      <c r="BO80" s="82">
        <f t="shared" si="126"/>
      </c>
      <c r="BP80" s="81">
        <f t="shared" si="127"/>
      </c>
      <c r="BQ80" s="82">
        <f t="shared" si="128"/>
      </c>
      <c r="BR80" s="81">
        <f t="shared" si="129"/>
      </c>
      <c r="BS80" s="82">
        <f t="shared" si="130"/>
      </c>
      <c r="BT80" s="81">
        <f t="shared" si="131"/>
      </c>
      <c r="BU80" s="82">
        <f t="shared" si="132"/>
      </c>
      <c r="BV80" s="81">
        <f t="shared" si="133"/>
      </c>
      <c r="BW80" s="82">
        <f t="shared" si="134"/>
      </c>
      <c r="BX80" s="81">
        <f t="shared" si="135"/>
      </c>
      <c r="BY80" s="82">
        <f t="shared" si="136"/>
      </c>
      <c r="BZ80" s="82">
        <f t="shared" si="137"/>
      </c>
      <c r="CA80" s="85">
        <f t="shared" si="138"/>
      </c>
      <c r="CB80" s="90"/>
      <c r="CC80" s="90"/>
      <c r="CD80" s="90"/>
      <c r="CE80" s="90"/>
      <c r="CF80" s="90"/>
      <c r="CG80" s="136"/>
      <c r="CH80" s="136"/>
      <c r="CI80" s="136"/>
      <c r="CJ80" s="135">
        <f t="shared" si="139"/>
      </c>
      <c r="CK80" s="135">
        <f t="shared" si="140"/>
        <v>0</v>
      </c>
      <c r="CL80" s="135">
        <f t="shared" si="141"/>
        <v>0</v>
      </c>
      <c r="CM80" s="135">
        <f t="shared" si="142"/>
        <v>0</v>
      </c>
      <c r="CN80" s="204">
        <f>TRIM('選手名簿'!G73)</f>
      </c>
      <c r="CO80" s="204">
        <f>TRIM('選手名簿'!H73)</f>
      </c>
      <c r="CQ80" s="179" t="s">
        <v>253</v>
      </c>
    </row>
    <row r="81" spans="1:95" s="74" customFormat="1" ht="14.25">
      <c r="A81" s="74">
        <f t="shared" si="87"/>
      </c>
      <c r="B81" s="74">
        <f t="shared" si="88"/>
      </c>
      <c r="C81" s="19">
        <v>71</v>
      </c>
      <c r="D81" s="198">
        <f>TRIM('選手名簿'!E74)</f>
      </c>
      <c r="E81" s="205">
        <f t="shared" si="89"/>
      </c>
      <c r="F81" s="205">
        <f t="shared" si="90"/>
      </c>
      <c r="G81" s="200">
        <f>TRIM('選手名簿'!J74)</f>
      </c>
      <c r="H81" s="200">
        <f>TRIM('選手名簿'!I74)</f>
      </c>
      <c r="I81" s="76"/>
      <c r="J81" s="125"/>
      <c r="K81" s="77">
        <f t="shared" si="79"/>
      </c>
      <c r="L81" s="78"/>
      <c r="M81" s="125"/>
      <c r="N81" s="77">
        <f t="shared" si="80"/>
      </c>
      <c r="O81" s="78"/>
      <c r="P81" s="79"/>
      <c r="Q81" s="77">
        <f t="shared" si="81"/>
      </c>
      <c r="R81" s="127"/>
      <c r="S81" s="80">
        <f t="shared" si="82"/>
        <v>0</v>
      </c>
      <c r="T81" s="80">
        <f t="shared" si="91"/>
      </c>
      <c r="U81" s="80">
        <f t="shared" si="92"/>
      </c>
      <c r="V81" s="129"/>
      <c r="W81" s="75">
        <f>IF(V81="","",CONCATENATE(V81,DATA!J76))</f>
      </c>
      <c r="X81" s="81">
        <f t="shared" si="93"/>
      </c>
      <c r="Y81" s="81">
        <f t="shared" si="143"/>
      </c>
      <c r="Z81" s="82">
        <f t="shared" si="144"/>
      </c>
      <c r="AA81" s="81">
        <f t="shared" si="145"/>
      </c>
      <c r="AB81" s="82">
        <f t="shared" si="146"/>
      </c>
      <c r="AC81" s="81">
        <f t="shared" si="94"/>
      </c>
      <c r="AD81" s="82">
        <f t="shared" si="95"/>
      </c>
      <c r="AE81" s="81">
        <f t="shared" si="96"/>
      </c>
      <c r="AF81" s="82">
        <f t="shared" si="97"/>
      </c>
      <c r="AG81" s="81">
        <f t="shared" si="98"/>
      </c>
      <c r="AH81" s="82">
        <f t="shared" si="99"/>
      </c>
      <c r="AI81" s="81">
        <f t="shared" si="100"/>
      </c>
      <c r="AJ81" s="82">
        <f t="shared" si="101"/>
      </c>
      <c r="AK81" s="81">
        <f t="shared" si="102"/>
      </c>
      <c r="AL81" s="82">
        <f t="shared" si="103"/>
      </c>
      <c r="AM81" s="81">
        <f t="shared" si="104"/>
      </c>
      <c r="AN81" s="82">
        <f t="shared" si="105"/>
      </c>
      <c r="AO81" s="81">
        <f t="shared" si="83"/>
      </c>
      <c r="AP81" s="82">
        <f t="shared" si="84"/>
      </c>
      <c r="AQ81" s="81">
        <f t="shared" si="106"/>
      </c>
      <c r="AR81" s="82">
        <f t="shared" si="107"/>
      </c>
      <c r="AS81" s="81">
        <f t="shared" si="85"/>
      </c>
      <c r="AT81" s="82">
        <f t="shared" si="86"/>
      </c>
      <c r="AU81" s="81">
        <f t="shared" si="108"/>
      </c>
      <c r="AV81" s="82">
        <f t="shared" si="109"/>
      </c>
      <c r="AW81" s="82">
        <f t="shared" si="110"/>
      </c>
      <c r="AX81" s="83">
        <f t="shared" si="111"/>
      </c>
      <c r="AY81" s="131"/>
      <c r="AZ81" s="84">
        <f>IF(AY81="","",CONCATENATE(AY81,DATA!J76))</f>
      </c>
      <c r="BA81" s="81">
        <f t="shared" si="112"/>
      </c>
      <c r="BB81" s="81">
        <f t="shared" si="113"/>
      </c>
      <c r="BC81" s="82">
        <f t="shared" si="114"/>
      </c>
      <c r="BD81" s="81">
        <f t="shared" si="115"/>
      </c>
      <c r="BE81" s="82">
        <f t="shared" si="116"/>
      </c>
      <c r="BF81" s="81">
        <f t="shared" si="117"/>
      </c>
      <c r="BG81" s="82">
        <f t="shared" si="118"/>
      </c>
      <c r="BH81" s="81">
        <f t="shared" si="119"/>
      </c>
      <c r="BI81" s="82">
        <f t="shared" si="120"/>
      </c>
      <c r="BJ81" s="81">
        <f t="shared" si="121"/>
      </c>
      <c r="BK81" s="82">
        <f t="shared" si="122"/>
      </c>
      <c r="BL81" s="81">
        <f t="shared" si="123"/>
      </c>
      <c r="BM81" s="82">
        <f t="shared" si="124"/>
      </c>
      <c r="BN81" s="81">
        <f t="shared" si="125"/>
      </c>
      <c r="BO81" s="82">
        <f t="shared" si="126"/>
      </c>
      <c r="BP81" s="81">
        <f t="shared" si="127"/>
      </c>
      <c r="BQ81" s="82">
        <f t="shared" si="128"/>
      </c>
      <c r="BR81" s="81">
        <f t="shared" si="129"/>
      </c>
      <c r="BS81" s="82">
        <f t="shared" si="130"/>
      </c>
      <c r="BT81" s="81">
        <f t="shared" si="131"/>
      </c>
      <c r="BU81" s="82">
        <f t="shared" si="132"/>
      </c>
      <c r="BV81" s="81">
        <f t="shared" si="133"/>
      </c>
      <c r="BW81" s="82">
        <f t="shared" si="134"/>
      </c>
      <c r="BX81" s="81">
        <f t="shared" si="135"/>
      </c>
      <c r="BY81" s="82">
        <f t="shared" si="136"/>
      </c>
      <c r="BZ81" s="82">
        <f t="shared" si="137"/>
      </c>
      <c r="CA81" s="85">
        <f t="shared" si="138"/>
      </c>
      <c r="CB81" s="90"/>
      <c r="CC81" s="90"/>
      <c r="CD81" s="90"/>
      <c r="CE81" s="90"/>
      <c r="CF81" s="90"/>
      <c r="CG81" s="136"/>
      <c r="CH81" s="136"/>
      <c r="CI81" s="136"/>
      <c r="CJ81" s="135">
        <f t="shared" si="139"/>
      </c>
      <c r="CK81" s="135">
        <f t="shared" si="140"/>
        <v>0</v>
      </c>
      <c r="CL81" s="135">
        <f t="shared" si="141"/>
        <v>0</v>
      </c>
      <c r="CM81" s="135">
        <f t="shared" si="142"/>
        <v>0</v>
      </c>
      <c r="CN81" s="204">
        <f>TRIM('選手名簿'!G74)</f>
      </c>
      <c r="CO81" s="204">
        <f>TRIM('選手名簿'!H74)</f>
      </c>
      <c r="CQ81" s="179" t="s">
        <v>254</v>
      </c>
    </row>
    <row r="82" spans="1:95" s="74" customFormat="1" ht="14.25">
      <c r="A82" s="74">
        <f t="shared" si="87"/>
      </c>
      <c r="B82" s="74">
        <f t="shared" si="88"/>
      </c>
      <c r="C82" s="19">
        <v>72</v>
      </c>
      <c r="D82" s="198">
        <f>TRIM('選手名簿'!E75)</f>
      </c>
      <c r="E82" s="205">
        <f t="shared" si="89"/>
      </c>
      <c r="F82" s="205">
        <f t="shared" si="90"/>
      </c>
      <c r="G82" s="200">
        <f>TRIM('選手名簿'!J75)</f>
      </c>
      <c r="H82" s="200">
        <f>TRIM('選手名簿'!I75)</f>
      </c>
      <c r="I82" s="76"/>
      <c r="J82" s="125"/>
      <c r="K82" s="77">
        <f t="shared" si="79"/>
      </c>
      <c r="L82" s="78"/>
      <c r="M82" s="125"/>
      <c r="N82" s="77">
        <f t="shared" si="80"/>
      </c>
      <c r="O82" s="78"/>
      <c r="P82" s="79"/>
      <c r="Q82" s="77">
        <f t="shared" si="81"/>
      </c>
      <c r="R82" s="127"/>
      <c r="S82" s="80">
        <f t="shared" si="82"/>
        <v>0</v>
      </c>
      <c r="T82" s="80">
        <f t="shared" si="91"/>
      </c>
      <c r="U82" s="80">
        <f t="shared" si="92"/>
      </c>
      <c r="V82" s="129"/>
      <c r="W82" s="75">
        <f>IF(V82="","",CONCATENATE(V82,DATA!J77))</f>
      </c>
      <c r="X82" s="81">
        <f t="shared" si="93"/>
      </c>
      <c r="Y82" s="81">
        <f t="shared" si="143"/>
      </c>
      <c r="Z82" s="82">
        <f t="shared" si="144"/>
      </c>
      <c r="AA82" s="81">
        <f t="shared" si="145"/>
      </c>
      <c r="AB82" s="82">
        <f t="shared" si="146"/>
      </c>
      <c r="AC82" s="81">
        <f t="shared" si="94"/>
      </c>
      <c r="AD82" s="82">
        <f t="shared" si="95"/>
      </c>
      <c r="AE82" s="81">
        <f t="shared" si="96"/>
      </c>
      <c r="AF82" s="82">
        <f t="shared" si="97"/>
      </c>
      <c r="AG82" s="81">
        <f t="shared" si="98"/>
      </c>
      <c r="AH82" s="82">
        <f t="shared" si="99"/>
      </c>
      <c r="AI82" s="81">
        <f t="shared" si="100"/>
      </c>
      <c r="AJ82" s="82">
        <f t="shared" si="101"/>
      </c>
      <c r="AK82" s="81">
        <f t="shared" si="102"/>
      </c>
      <c r="AL82" s="82">
        <f t="shared" si="103"/>
      </c>
      <c r="AM82" s="81">
        <f t="shared" si="104"/>
      </c>
      <c r="AN82" s="82">
        <f t="shared" si="105"/>
      </c>
      <c r="AO82" s="81">
        <f t="shared" si="83"/>
      </c>
      <c r="AP82" s="82">
        <f t="shared" si="84"/>
      </c>
      <c r="AQ82" s="81">
        <f t="shared" si="106"/>
      </c>
      <c r="AR82" s="82">
        <f t="shared" si="107"/>
      </c>
      <c r="AS82" s="81">
        <f t="shared" si="85"/>
      </c>
      <c r="AT82" s="82">
        <f t="shared" si="86"/>
      </c>
      <c r="AU82" s="81">
        <f t="shared" si="108"/>
      </c>
      <c r="AV82" s="82">
        <f t="shared" si="109"/>
      </c>
      <c r="AW82" s="82">
        <f t="shared" si="110"/>
      </c>
      <c r="AX82" s="83">
        <f t="shared" si="111"/>
      </c>
      <c r="AY82" s="131"/>
      <c r="AZ82" s="84">
        <f>IF(AY82="","",CONCATENATE(AY82,DATA!J77))</f>
      </c>
      <c r="BA82" s="81">
        <f t="shared" si="112"/>
      </c>
      <c r="BB82" s="81">
        <f t="shared" si="113"/>
      </c>
      <c r="BC82" s="82">
        <f t="shared" si="114"/>
      </c>
      <c r="BD82" s="81">
        <f t="shared" si="115"/>
      </c>
      <c r="BE82" s="82">
        <f t="shared" si="116"/>
      </c>
      <c r="BF82" s="81">
        <f t="shared" si="117"/>
      </c>
      <c r="BG82" s="82">
        <f t="shared" si="118"/>
      </c>
      <c r="BH82" s="81">
        <f t="shared" si="119"/>
      </c>
      <c r="BI82" s="82">
        <f t="shared" si="120"/>
      </c>
      <c r="BJ82" s="81">
        <f t="shared" si="121"/>
      </c>
      <c r="BK82" s="82">
        <f t="shared" si="122"/>
      </c>
      <c r="BL82" s="81">
        <f t="shared" si="123"/>
      </c>
      <c r="BM82" s="82">
        <f t="shared" si="124"/>
      </c>
      <c r="BN82" s="81">
        <f t="shared" si="125"/>
      </c>
      <c r="BO82" s="82">
        <f t="shared" si="126"/>
      </c>
      <c r="BP82" s="81">
        <f t="shared" si="127"/>
      </c>
      <c r="BQ82" s="82">
        <f t="shared" si="128"/>
      </c>
      <c r="BR82" s="81">
        <f t="shared" si="129"/>
      </c>
      <c r="BS82" s="82">
        <f t="shared" si="130"/>
      </c>
      <c r="BT82" s="81">
        <f t="shared" si="131"/>
      </c>
      <c r="BU82" s="82">
        <f t="shared" si="132"/>
      </c>
      <c r="BV82" s="81">
        <f t="shared" si="133"/>
      </c>
      <c r="BW82" s="82">
        <f t="shared" si="134"/>
      </c>
      <c r="BX82" s="81">
        <f t="shared" si="135"/>
      </c>
      <c r="BY82" s="82">
        <f t="shared" si="136"/>
      </c>
      <c r="BZ82" s="82">
        <f t="shared" si="137"/>
      </c>
      <c r="CA82" s="85">
        <f t="shared" si="138"/>
      </c>
      <c r="CB82" s="90"/>
      <c r="CC82" s="90"/>
      <c r="CD82" s="90"/>
      <c r="CE82" s="90"/>
      <c r="CF82" s="90"/>
      <c r="CG82" s="136"/>
      <c r="CH82" s="136"/>
      <c r="CI82" s="136"/>
      <c r="CJ82" s="135">
        <f t="shared" si="139"/>
      </c>
      <c r="CK82" s="135">
        <f t="shared" si="140"/>
        <v>0</v>
      </c>
      <c r="CL82" s="135">
        <f t="shared" si="141"/>
        <v>0</v>
      </c>
      <c r="CM82" s="135">
        <f t="shared" si="142"/>
        <v>0</v>
      </c>
      <c r="CN82" s="204">
        <f>TRIM('選手名簿'!G75)</f>
      </c>
      <c r="CO82" s="204">
        <f>TRIM('選手名簿'!H75)</f>
      </c>
      <c r="CQ82" s="179" t="s">
        <v>255</v>
      </c>
    </row>
    <row r="83" spans="1:95" s="74" customFormat="1" ht="14.25">
      <c r="A83" s="74">
        <f t="shared" si="87"/>
      </c>
      <c r="B83" s="74">
        <f t="shared" si="88"/>
      </c>
      <c r="C83" s="19">
        <v>73</v>
      </c>
      <c r="D83" s="198">
        <f>TRIM('選手名簿'!E76)</f>
      </c>
      <c r="E83" s="205">
        <f t="shared" si="89"/>
      </c>
      <c r="F83" s="205">
        <f t="shared" si="90"/>
      </c>
      <c r="G83" s="200">
        <f>TRIM('選手名簿'!J76)</f>
      </c>
      <c r="H83" s="200">
        <f>TRIM('選手名簿'!I76)</f>
      </c>
      <c r="I83" s="76"/>
      <c r="J83" s="125"/>
      <c r="K83" s="77">
        <f t="shared" si="79"/>
      </c>
      <c r="L83" s="78"/>
      <c r="M83" s="125"/>
      <c r="N83" s="77">
        <f t="shared" si="80"/>
      </c>
      <c r="O83" s="78"/>
      <c r="P83" s="79"/>
      <c r="Q83" s="77">
        <f t="shared" si="81"/>
      </c>
      <c r="R83" s="127"/>
      <c r="S83" s="80">
        <f t="shared" si="82"/>
        <v>0</v>
      </c>
      <c r="T83" s="80">
        <f t="shared" si="91"/>
      </c>
      <c r="U83" s="80">
        <f t="shared" si="92"/>
      </c>
      <c r="V83" s="129"/>
      <c r="W83" s="75">
        <f>IF(V83="","",CONCATENATE(V83,DATA!J78))</f>
      </c>
      <c r="X83" s="81">
        <f t="shared" si="93"/>
      </c>
      <c r="Y83" s="81">
        <f t="shared" si="143"/>
      </c>
      <c r="Z83" s="82">
        <f t="shared" si="144"/>
      </c>
      <c r="AA83" s="81">
        <f t="shared" si="145"/>
      </c>
      <c r="AB83" s="82">
        <f t="shared" si="146"/>
      </c>
      <c r="AC83" s="81">
        <f t="shared" si="94"/>
      </c>
      <c r="AD83" s="82">
        <f t="shared" si="95"/>
      </c>
      <c r="AE83" s="81">
        <f t="shared" si="96"/>
      </c>
      <c r="AF83" s="82">
        <f t="shared" si="97"/>
      </c>
      <c r="AG83" s="81">
        <f t="shared" si="98"/>
      </c>
      <c r="AH83" s="82">
        <f t="shared" si="99"/>
      </c>
      <c r="AI83" s="81">
        <f t="shared" si="100"/>
      </c>
      <c r="AJ83" s="82">
        <f t="shared" si="101"/>
      </c>
      <c r="AK83" s="81">
        <f t="shared" si="102"/>
      </c>
      <c r="AL83" s="82">
        <f t="shared" si="103"/>
      </c>
      <c r="AM83" s="81">
        <f t="shared" si="104"/>
      </c>
      <c r="AN83" s="82">
        <f t="shared" si="105"/>
      </c>
      <c r="AO83" s="81">
        <f t="shared" si="83"/>
      </c>
      <c r="AP83" s="82">
        <f t="shared" si="84"/>
      </c>
      <c r="AQ83" s="81">
        <f t="shared" si="106"/>
      </c>
      <c r="AR83" s="82">
        <f t="shared" si="107"/>
      </c>
      <c r="AS83" s="81">
        <f t="shared" si="85"/>
      </c>
      <c r="AT83" s="82">
        <f t="shared" si="86"/>
      </c>
      <c r="AU83" s="81">
        <f t="shared" si="108"/>
      </c>
      <c r="AV83" s="82">
        <f t="shared" si="109"/>
      </c>
      <c r="AW83" s="82">
        <f t="shared" si="110"/>
      </c>
      <c r="AX83" s="83">
        <f t="shared" si="111"/>
      </c>
      <c r="AY83" s="131"/>
      <c r="AZ83" s="84">
        <f>IF(AY83="","",CONCATENATE(AY83,DATA!J78))</f>
      </c>
      <c r="BA83" s="81">
        <f t="shared" si="112"/>
      </c>
      <c r="BB83" s="81">
        <f t="shared" si="113"/>
      </c>
      <c r="BC83" s="82">
        <f t="shared" si="114"/>
      </c>
      <c r="BD83" s="81">
        <f t="shared" si="115"/>
      </c>
      <c r="BE83" s="82">
        <f t="shared" si="116"/>
      </c>
      <c r="BF83" s="81">
        <f t="shared" si="117"/>
      </c>
      <c r="BG83" s="82">
        <f t="shared" si="118"/>
      </c>
      <c r="BH83" s="81">
        <f t="shared" si="119"/>
      </c>
      <c r="BI83" s="82">
        <f t="shared" si="120"/>
      </c>
      <c r="BJ83" s="81">
        <f t="shared" si="121"/>
      </c>
      <c r="BK83" s="82">
        <f t="shared" si="122"/>
      </c>
      <c r="BL83" s="81">
        <f t="shared" si="123"/>
      </c>
      <c r="BM83" s="82">
        <f t="shared" si="124"/>
      </c>
      <c r="BN83" s="81">
        <f t="shared" si="125"/>
      </c>
      <c r="BO83" s="82">
        <f t="shared" si="126"/>
      </c>
      <c r="BP83" s="81">
        <f t="shared" si="127"/>
      </c>
      <c r="BQ83" s="82">
        <f t="shared" si="128"/>
      </c>
      <c r="BR83" s="81">
        <f t="shared" si="129"/>
      </c>
      <c r="BS83" s="82">
        <f t="shared" si="130"/>
      </c>
      <c r="BT83" s="81">
        <f t="shared" si="131"/>
      </c>
      <c r="BU83" s="82">
        <f t="shared" si="132"/>
      </c>
      <c r="BV83" s="81">
        <f t="shared" si="133"/>
      </c>
      <c r="BW83" s="82">
        <f t="shared" si="134"/>
      </c>
      <c r="BX83" s="81">
        <f t="shared" si="135"/>
      </c>
      <c r="BY83" s="82">
        <f t="shared" si="136"/>
      </c>
      <c r="BZ83" s="82">
        <f t="shared" si="137"/>
      </c>
      <c r="CA83" s="85">
        <f t="shared" si="138"/>
      </c>
      <c r="CB83" s="90"/>
      <c r="CC83" s="90"/>
      <c r="CD83" s="90"/>
      <c r="CE83" s="90"/>
      <c r="CF83" s="90"/>
      <c r="CG83" s="136"/>
      <c r="CH83" s="136"/>
      <c r="CI83" s="136"/>
      <c r="CJ83" s="135">
        <f t="shared" si="139"/>
      </c>
      <c r="CK83" s="135">
        <f t="shared" si="140"/>
        <v>0</v>
      </c>
      <c r="CL83" s="135">
        <f t="shared" si="141"/>
        <v>0</v>
      </c>
      <c r="CM83" s="135">
        <f t="shared" si="142"/>
        <v>0</v>
      </c>
      <c r="CN83" s="204">
        <f>TRIM('選手名簿'!G76)</f>
      </c>
      <c r="CO83" s="204">
        <f>TRIM('選手名簿'!H76)</f>
      </c>
      <c r="CQ83" s="179" t="s">
        <v>256</v>
      </c>
    </row>
    <row r="84" spans="1:95" s="74" customFormat="1" ht="14.25">
      <c r="A84" s="74">
        <f t="shared" si="87"/>
      </c>
      <c r="B84" s="74">
        <f t="shared" si="88"/>
      </c>
      <c r="C84" s="19">
        <v>74</v>
      </c>
      <c r="D84" s="198">
        <f>TRIM('選手名簿'!E77)</f>
      </c>
      <c r="E84" s="205">
        <f t="shared" si="89"/>
      </c>
      <c r="F84" s="205">
        <f t="shared" si="90"/>
      </c>
      <c r="G84" s="200">
        <f>TRIM('選手名簿'!J77)</f>
      </c>
      <c r="H84" s="200">
        <f>TRIM('選手名簿'!I77)</f>
      </c>
      <c r="I84" s="76"/>
      <c r="J84" s="125"/>
      <c r="K84" s="77">
        <f t="shared" si="79"/>
      </c>
      <c r="L84" s="78"/>
      <c r="M84" s="125"/>
      <c r="N84" s="77">
        <f t="shared" si="80"/>
      </c>
      <c r="O84" s="78"/>
      <c r="P84" s="79"/>
      <c r="Q84" s="77">
        <f t="shared" si="81"/>
      </c>
      <c r="R84" s="127"/>
      <c r="S84" s="80">
        <f t="shared" si="82"/>
        <v>0</v>
      </c>
      <c r="T84" s="80">
        <f t="shared" si="91"/>
      </c>
      <c r="U84" s="80">
        <f t="shared" si="92"/>
      </c>
      <c r="V84" s="129"/>
      <c r="W84" s="75">
        <f>IF(V84="","",CONCATENATE(V84,DATA!J79))</f>
      </c>
      <c r="X84" s="81">
        <f t="shared" si="93"/>
      </c>
      <c r="Y84" s="81">
        <f t="shared" si="143"/>
      </c>
      <c r="Z84" s="82">
        <f t="shared" si="144"/>
      </c>
      <c r="AA84" s="81">
        <f t="shared" si="145"/>
      </c>
      <c r="AB84" s="82">
        <f t="shared" si="146"/>
      </c>
      <c r="AC84" s="81">
        <f t="shared" si="94"/>
      </c>
      <c r="AD84" s="82">
        <f t="shared" si="95"/>
      </c>
      <c r="AE84" s="81">
        <f t="shared" si="96"/>
      </c>
      <c r="AF84" s="82">
        <f t="shared" si="97"/>
      </c>
      <c r="AG84" s="81">
        <f t="shared" si="98"/>
      </c>
      <c r="AH84" s="82">
        <f t="shared" si="99"/>
      </c>
      <c r="AI84" s="81">
        <f t="shared" si="100"/>
      </c>
      <c r="AJ84" s="82">
        <f t="shared" si="101"/>
      </c>
      <c r="AK84" s="81">
        <f t="shared" si="102"/>
      </c>
      <c r="AL84" s="82">
        <f t="shared" si="103"/>
      </c>
      <c r="AM84" s="81">
        <f t="shared" si="104"/>
      </c>
      <c r="AN84" s="82">
        <f t="shared" si="105"/>
      </c>
      <c r="AO84" s="81">
        <f t="shared" si="83"/>
      </c>
      <c r="AP84" s="82">
        <f t="shared" si="84"/>
      </c>
      <c r="AQ84" s="81">
        <f t="shared" si="106"/>
      </c>
      <c r="AR84" s="82">
        <f t="shared" si="107"/>
      </c>
      <c r="AS84" s="81">
        <f t="shared" si="85"/>
      </c>
      <c r="AT84" s="82">
        <f t="shared" si="86"/>
      </c>
      <c r="AU84" s="81">
        <f t="shared" si="108"/>
      </c>
      <c r="AV84" s="82">
        <f t="shared" si="109"/>
      </c>
      <c r="AW84" s="82">
        <f t="shared" si="110"/>
      </c>
      <c r="AX84" s="83">
        <f t="shared" si="111"/>
      </c>
      <c r="AY84" s="131"/>
      <c r="AZ84" s="84">
        <f>IF(AY84="","",CONCATENATE(AY84,DATA!J79))</f>
      </c>
      <c r="BA84" s="81">
        <f t="shared" si="112"/>
      </c>
      <c r="BB84" s="81">
        <f t="shared" si="113"/>
      </c>
      <c r="BC84" s="82">
        <f t="shared" si="114"/>
      </c>
      <c r="BD84" s="81">
        <f t="shared" si="115"/>
      </c>
      <c r="BE84" s="82">
        <f t="shared" si="116"/>
      </c>
      <c r="BF84" s="81">
        <f t="shared" si="117"/>
      </c>
      <c r="BG84" s="82">
        <f t="shared" si="118"/>
      </c>
      <c r="BH84" s="81">
        <f t="shared" si="119"/>
      </c>
      <c r="BI84" s="82">
        <f t="shared" si="120"/>
      </c>
      <c r="BJ84" s="81">
        <f t="shared" si="121"/>
      </c>
      <c r="BK84" s="82">
        <f t="shared" si="122"/>
      </c>
      <c r="BL84" s="81">
        <f t="shared" si="123"/>
      </c>
      <c r="BM84" s="82">
        <f t="shared" si="124"/>
      </c>
      <c r="BN84" s="81">
        <f t="shared" si="125"/>
      </c>
      <c r="BO84" s="82">
        <f t="shared" si="126"/>
      </c>
      <c r="BP84" s="81">
        <f t="shared" si="127"/>
      </c>
      <c r="BQ84" s="82">
        <f t="shared" si="128"/>
      </c>
      <c r="BR84" s="81">
        <f t="shared" si="129"/>
      </c>
      <c r="BS84" s="82">
        <f t="shared" si="130"/>
      </c>
      <c r="BT84" s="81">
        <f t="shared" si="131"/>
      </c>
      <c r="BU84" s="82">
        <f t="shared" si="132"/>
      </c>
      <c r="BV84" s="81">
        <f t="shared" si="133"/>
      </c>
      <c r="BW84" s="82">
        <f t="shared" si="134"/>
      </c>
      <c r="BX84" s="81">
        <f t="shared" si="135"/>
      </c>
      <c r="BY84" s="82">
        <f t="shared" si="136"/>
      </c>
      <c r="BZ84" s="82">
        <f t="shared" si="137"/>
      </c>
      <c r="CA84" s="85">
        <f t="shared" si="138"/>
      </c>
      <c r="CB84" s="90"/>
      <c r="CC84" s="90"/>
      <c r="CD84" s="90"/>
      <c r="CE84" s="90"/>
      <c r="CF84" s="90"/>
      <c r="CG84" s="136"/>
      <c r="CH84" s="136"/>
      <c r="CI84" s="136"/>
      <c r="CJ84" s="135">
        <f t="shared" si="139"/>
      </c>
      <c r="CK84" s="135">
        <f t="shared" si="140"/>
        <v>0</v>
      </c>
      <c r="CL84" s="135">
        <f t="shared" si="141"/>
        <v>0</v>
      </c>
      <c r="CM84" s="135">
        <f t="shared" si="142"/>
        <v>0</v>
      </c>
      <c r="CN84" s="204">
        <f>TRIM('選手名簿'!G77)</f>
      </c>
      <c r="CO84" s="204">
        <f>TRIM('選手名簿'!H77)</f>
      </c>
      <c r="CQ84" s="179" t="s">
        <v>257</v>
      </c>
    </row>
    <row r="85" spans="1:95" s="74" customFormat="1" ht="14.25">
      <c r="A85" s="74">
        <f t="shared" si="87"/>
      </c>
      <c r="B85" s="74">
        <f t="shared" si="88"/>
      </c>
      <c r="C85" s="19">
        <v>75</v>
      </c>
      <c r="D85" s="198">
        <f>TRIM('選手名簿'!E78)</f>
      </c>
      <c r="E85" s="205">
        <f t="shared" si="89"/>
      </c>
      <c r="F85" s="205">
        <f t="shared" si="90"/>
      </c>
      <c r="G85" s="200">
        <f>TRIM('選手名簿'!J78)</f>
      </c>
      <c r="H85" s="200">
        <f>TRIM('選手名簿'!I78)</f>
      </c>
      <c r="I85" s="76"/>
      <c r="J85" s="125"/>
      <c r="K85" s="77">
        <f t="shared" si="79"/>
      </c>
      <c r="L85" s="78"/>
      <c r="M85" s="125"/>
      <c r="N85" s="77">
        <f t="shared" si="80"/>
      </c>
      <c r="O85" s="78"/>
      <c r="P85" s="79"/>
      <c r="Q85" s="77">
        <f t="shared" si="81"/>
      </c>
      <c r="R85" s="127"/>
      <c r="S85" s="80">
        <f t="shared" si="82"/>
        <v>0</v>
      </c>
      <c r="T85" s="80">
        <f t="shared" si="91"/>
      </c>
      <c r="U85" s="80">
        <f t="shared" si="92"/>
      </c>
      <c r="V85" s="129"/>
      <c r="W85" s="75">
        <f>IF(V85="","",CONCATENATE(V85,DATA!J80))</f>
      </c>
      <c r="X85" s="81">
        <f t="shared" si="93"/>
      </c>
      <c r="Y85" s="81">
        <f t="shared" si="143"/>
      </c>
      <c r="Z85" s="82">
        <f t="shared" si="144"/>
      </c>
      <c r="AA85" s="81">
        <f t="shared" si="145"/>
      </c>
      <c r="AB85" s="82">
        <f t="shared" si="146"/>
      </c>
      <c r="AC85" s="81">
        <f t="shared" si="94"/>
      </c>
      <c r="AD85" s="82">
        <f t="shared" si="95"/>
      </c>
      <c r="AE85" s="81">
        <f t="shared" si="96"/>
      </c>
      <c r="AF85" s="82">
        <f t="shared" si="97"/>
      </c>
      <c r="AG85" s="81">
        <f t="shared" si="98"/>
      </c>
      <c r="AH85" s="82">
        <f t="shared" si="99"/>
      </c>
      <c r="AI85" s="81">
        <f t="shared" si="100"/>
      </c>
      <c r="AJ85" s="82">
        <f t="shared" si="101"/>
      </c>
      <c r="AK85" s="81">
        <f t="shared" si="102"/>
      </c>
      <c r="AL85" s="82">
        <f t="shared" si="103"/>
      </c>
      <c r="AM85" s="81">
        <f t="shared" si="104"/>
      </c>
      <c r="AN85" s="82">
        <f t="shared" si="105"/>
      </c>
      <c r="AO85" s="81">
        <f t="shared" si="83"/>
      </c>
      <c r="AP85" s="82">
        <f t="shared" si="84"/>
      </c>
      <c r="AQ85" s="81">
        <f t="shared" si="106"/>
      </c>
      <c r="AR85" s="82">
        <f t="shared" si="107"/>
      </c>
      <c r="AS85" s="81">
        <f t="shared" si="85"/>
      </c>
      <c r="AT85" s="82">
        <f t="shared" si="86"/>
      </c>
      <c r="AU85" s="81">
        <f t="shared" si="108"/>
      </c>
      <c r="AV85" s="82">
        <f t="shared" si="109"/>
      </c>
      <c r="AW85" s="82">
        <f t="shared" si="110"/>
      </c>
      <c r="AX85" s="83">
        <f t="shared" si="111"/>
      </c>
      <c r="AY85" s="131"/>
      <c r="AZ85" s="84">
        <f>IF(AY85="","",CONCATENATE(AY85,DATA!J80))</f>
      </c>
      <c r="BA85" s="81">
        <f t="shared" si="112"/>
      </c>
      <c r="BB85" s="81">
        <f t="shared" si="113"/>
      </c>
      <c r="BC85" s="82">
        <f t="shared" si="114"/>
      </c>
      <c r="BD85" s="81">
        <f t="shared" si="115"/>
      </c>
      <c r="BE85" s="82">
        <f t="shared" si="116"/>
      </c>
      <c r="BF85" s="81">
        <f t="shared" si="117"/>
      </c>
      <c r="BG85" s="82">
        <f t="shared" si="118"/>
      </c>
      <c r="BH85" s="81">
        <f t="shared" si="119"/>
      </c>
      <c r="BI85" s="82">
        <f t="shared" si="120"/>
      </c>
      <c r="BJ85" s="81">
        <f t="shared" si="121"/>
      </c>
      <c r="BK85" s="82">
        <f t="shared" si="122"/>
      </c>
      <c r="BL85" s="81">
        <f t="shared" si="123"/>
      </c>
      <c r="BM85" s="82">
        <f t="shared" si="124"/>
      </c>
      <c r="BN85" s="81">
        <f t="shared" si="125"/>
      </c>
      <c r="BO85" s="82">
        <f t="shared" si="126"/>
      </c>
      <c r="BP85" s="81">
        <f t="shared" si="127"/>
      </c>
      <c r="BQ85" s="82">
        <f t="shared" si="128"/>
      </c>
      <c r="BR85" s="81">
        <f t="shared" si="129"/>
      </c>
      <c r="BS85" s="82">
        <f t="shared" si="130"/>
      </c>
      <c r="BT85" s="81">
        <f t="shared" si="131"/>
      </c>
      <c r="BU85" s="82">
        <f t="shared" si="132"/>
      </c>
      <c r="BV85" s="81">
        <f t="shared" si="133"/>
      </c>
      <c r="BW85" s="82">
        <f t="shared" si="134"/>
      </c>
      <c r="BX85" s="81">
        <f t="shared" si="135"/>
      </c>
      <c r="BY85" s="82">
        <f t="shared" si="136"/>
      </c>
      <c r="BZ85" s="82">
        <f t="shared" si="137"/>
      </c>
      <c r="CA85" s="85">
        <f t="shared" si="138"/>
      </c>
      <c r="CB85" s="90"/>
      <c r="CC85" s="90"/>
      <c r="CD85" s="90"/>
      <c r="CE85" s="90"/>
      <c r="CF85" s="90"/>
      <c r="CG85" s="136"/>
      <c r="CH85" s="136"/>
      <c r="CI85" s="136"/>
      <c r="CJ85" s="135">
        <f t="shared" si="139"/>
      </c>
      <c r="CK85" s="135">
        <f t="shared" si="140"/>
        <v>0</v>
      </c>
      <c r="CL85" s="135">
        <f t="shared" si="141"/>
        <v>0</v>
      </c>
      <c r="CM85" s="135">
        <f t="shared" si="142"/>
        <v>0</v>
      </c>
      <c r="CN85" s="204">
        <f>TRIM('選手名簿'!G78)</f>
      </c>
      <c r="CO85" s="204">
        <f>TRIM('選手名簿'!H78)</f>
      </c>
      <c r="CQ85" s="179" t="s">
        <v>258</v>
      </c>
    </row>
    <row r="86" spans="1:95" s="74" customFormat="1" ht="14.25">
      <c r="A86" s="74">
        <f t="shared" si="87"/>
      </c>
      <c r="B86" s="74">
        <f t="shared" si="88"/>
      </c>
      <c r="C86" s="19">
        <v>76</v>
      </c>
      <c r="D86" s="198">
        <f>TRIM('選手名簿'!E79)</f>
      </c>
      <c r="E86" s="205">
        <f t="shared" si="89"/>
      </c>
      <c r="F86" s="205">
        <f t="shared" si="90"/>
      </c>
      <c r="G86" s="200">
        <f>TRIM('選手名簿'!J79)</f>
      </c>
      <c r="H86" s="200">
        <f>TRIM('選手名簿'!I79)</f>
      </c>
      <c r="I86" s="76"/>
      <c r="J86" s="125"/>
      <c r="K86" s="77">
        <f t="shared" si="79"/>
      </c>
      <c r="L86" s="78"/>
      <c r="M86" s="125"/>
      <c r="N86" s="77">
        <f t="shared" si="80"/>
      </c>
      <c r="O86" s="78"/>
      <c r="P86" s="79"/>
      <c r="Q86" s="77">
        <f t="shared" si="81"/>
      </c>
      <c r="R86" s="127"/>
      <c r="S86" s="80">
        <f t="shared" si="82"/>
        <v>0</v>
      </c>
      <c r="T86" s="80">
        <f t="shared" si="91"/>
      </c>
      <c r="U86" s="80">
        <f t="shared" si="92"/>
      </c>
      <c r="V86" s="129"/>
      <c r="W86" s="75">
        <f>IF(V86="","",CONCATENATE(V86,DATA!J81))</f>
      </c>
      <c r="X86" s="81">
        <f t="shared" si="93"/>
      </c>
      <c r="Y86" s="81">
        <f t="shared" si="143"/>
      </c>
      <c r="Z86" s="82">
        <f t="shared" si="144"/>
      </c>
      <c r="AA86" s="81">
        <f t="shared" si="145"/>
      </c>
      <c r="AB86" s="82">
        <f t="shared" si="146"/>
      </c>
      <c r="AC86" s="81">
        <f t="shared" si="94"/>
      </c>
      <c r="AD86" s="82">
        <f t="shared" si="95"/>
      </c>
      <c r="AE86" s="81">
        <f t="shared" si="96"/>
      </c>
      <c r="AF86" s="82">
        <f t="shared" si="97"/>
      </c>
      <c r="AG86" s="81">
        <f t="shared" si="98"/>
      </c>
      <c r="AH86" s="82">
        <f t="shared" si="99"/>
      </c>
      <c r="AI86" s="81">
        <f t="shared" si="100"/>
      </c>
      <c r="AJ86" s="82">
        <f t="shared" si="101"/>
      </c>
      <c r="AK86" s="81">
        <f t="shared" si="102"/>
      </c>
      <c r="AL86" s="82">
        <f t="shared" si="103"/>
      </c>
      <c r="AM86" s="81">
        <f t="shared" si="104"/>
      </c>
      <c r="AN86" s="82">
        <f t="shared" si="105"/>
      </c>
      <c r="AO86" s="81">
        <f t="shared" si="83"/>
      </c>
      <c r="AP86" s="82">
        <f t="shared" si="84"/>
      </c>
      <c r="AQ86" s="81">
        <f t="shared" si="106"/>
      </c>
      <c r="AR86" s="82">
        <f t="shared" si="107"/>
      </c>
      <c r="AS86" s="81">
        <f t="shared" si="85"/>
      </c>
      <c r="AT86" s="82">
        <f t="shared" si="86"/>
      </c>
      <c r="AU86" s="81">
        <f t="shared" si="108"/>
      </c>
      <c r="AV86" s="82">
        <f t="shared" si="109"/>
      </c>
      <c r="AW86" s="82">
        <f t="shared" si="110"/>
      </c>
      <c r="AX86" s="83">
        <f t="shared" si="111"/>
      </c>
      <c r="AY86" s="131"/>
      <c r="AZ86" s="84">
        <f>IF(AY86="","",CONCATENATE(AY86,DATA!J81))</f>
      </c>
      <c r="BA86" s="81">
        <f t="shared" si="112"/>
      </c>
      <c r="BB86" s="81">
        <f t="shared" si="113"/>
      </c>
      <c r="BC86" s="82">
        <f t="shared" si="114"/>
      </c>
      <c r="BD86" s="81">
        <f t="shared" si="115"/>
      </c>
      <c r="BE86" s="82">
        <f t="shared" si="116"/>
      </c>
      <c r="BF86" s="81">
        <f t="shared" si="117"/>
      </c>
      <c r="BG86" s="82">
        <f t="shared" si="118"/>
      </c>
      <c r="BH86" s="81">
        <f t="shared" si="119"/>
      </c>
      <c r="BI86" s="82">
        <f t="shared" si="120"/>
      </c>
      <c r="BJ86" s="81">
        <f t="shared" si="121"/>
      </c>
      <c r="BK86" s="82">
        <f t="shared" si="122"/>
      </c>
      <c r="BL86" s="81">
        <f t="shared" si="123"/>
      </c>
      <c r="BM86" s="82">
        <f t="shared" si="124"/>
      </c>
      <c r="BN86" s="81">
        <f t="shared" si="125"/>
      </c>
      <c r="BO86" s="82">
        <f t="shared" si="126"/>
      </c>
      <c r="BP86" s="81">
        <f t="shared" si="127"/>
      </c>
      <c r="BQ86" s="82">
        <f t="shared" si="128"/>
      </c>
      <c r="BR86" s="81">
        <f t="shared" si="129"/>
      </c>
      <c r="BS86" s="82">
        <f t="shared" si="130"/>
      </c>
      <c r="BT86" s="81">
        <f t="shared" si="131"/>
      </c>
      <c r="BU86" s="82">
        <f t="shared" si="132"/>
      </c>
      <c r="BV86" s="81">
        <f t="shared" si="133"/>
      </c>
      <c r="BW86" s="82">
        <f t="shared" si="134"/>
      </c>
      <c r="BX86" s="81">
        <f t="shared" si="135"/>
      </c>
      <c r="BY86" s="82">
        <f t="shared" si="136"/>
      </c>
      <c r="BZ86" s="82">
        <f t="shared" si="137"/>
      </c>
      <c r="CA86" s="85">
        <f t="shared" si="138"/>
      </c>
      <c r="CB86" s="90"/>
      <c r="CC86" s="90"/>
      <c r="CD86" s="90"/>
      <c r="CE86" s="90"/>
      <c r="CF86" s="90"/>
      <c r="CG86" s="136"/>
      <c r="CH86" s="136"/>
      <c r="CI86" s="136"/>
      <c r="CJ86" s="135">
        <f t="shared" si="139"/>
      </c>
      <c r="CK86" s="135">
        <f t="shared" si="140"/>
        <v>0</v>
      </c>
      <c r="CL86" s="135">
        <f t="shared" si="141"/>
        <v>0</v>
      </c>
      <c r="CM86" s="135">
        <f t="shared" si="142"/>
        <v>0</v>
      </c>
      <c r="CN86" s="204">
        <f>TRIM('選手名簿'!G79)</f>
      </c>
      <c r="CO86" s="204">
        <f>TRIM('選手名簿'!H79)</f>
      </c>
      <c r="CQ86" s="179" t="s">
        <v>259</v>
      </c>
    </row>
    <row r="87" spans="1:95" s="74" customFormat="1" ht="14.25">
      <c r="A87" s="74">
        <f t="shared" si="87"/>
      </c>
      <c r="B87" s="74">
        <f t="shared" si="88"/>
      </c>
      <c r="C87" s="19">
        <v>77</v>
      </c>
      <c r="D87" s="198">
        <f>TRIM('選手名簿'!E80)</f>
      </c>
      <c r="E87" s="205">
        <f t="shared" si="89"/>
      </c>
      <c r="F87" s="205">
        <f t="shared" si="90"/>
      </c>
      <c r="G87" s="200">
        <f>TRIM('選手名簿'!J80)</f>
      </c>
      <c r="H87" s="200">
        <f>TRIM('選手名簿'!I80)</f>
      </c>
      <c r="I87" s="76"/>
      <c r="J87" s="125"/>
      <c r="K87" s="77">
        <f t="shared" si="79"/>
      </c>
      <c r="L87" s="78"/>
      <c r="M87" s="125"/>
      <c r="N87" s="77">
        <f t="shared" si="80"/>
      </c>
      <c r="O87" s="78"/>
      <c r="P87" s="79"/>
      <c r="Q87" s="77">
        <f t="shared" si="81"/>
      </c>
      <c r="R87" s="127"/>
      <c r="S87" s="80">
        <f t="shared" si="82"/>
        <v>0</v>
      </c>
      <c r="T87" s="80">
        <f t="shared" si="91"/>
      </c>
      <c r="U87" s="80">
        <f t="shared" si="92"/>
      </c>
      <c r="V87" s="129"/>
      <c r="W87" s="75">
        <f>IF(V87="","",CONCATENATE(V87,DATA!J82))</f>
      </c>
      <c r="X87" s="81">
        <f t="shared" si="93"/>
      </c>
      <c r="Y87" s="81">
        <f t="shared" si="143"/>
      </c>
      <c r="Z87" s="82">
        <f t="shared" si="144"/>
      </c>
      <c r="AA87" s="81">
        <f t="shared" si="145"/>
      </c>
      <c r="AB87" s="82">
        <f t="shared" si="146"/>
      </c>
      <c r="AC87" s="81">
        <f t="shared" si="94"/>
      </c>
      <c r="AD87" s="82">
        <f t="shared" si="95"/>
      </c>
      <c r="AE87" s="81">
        <f t="shared" si="96"/>
      </c>
      <c r="AF87" s="82">
        <f t="shared" si="97"/>
      </c>
      <c r="AG87" s="81">
        <f t="shared" si="98"/>
      </c>
      <c r="AH87" s="82">
        <f t="shared" si="99"/>
      </c>
      <c r="AI87" s="81">
        <f t="shared" si="100"/>
      </c>
      <c r="AJ87" s="82">
        <f t="shared" si="101"/>
      </c>
      <c r="AK87" s="81">
        <f t="shared" si="102"/>
      </c>
      <c r="AL87" s="82">
        <f t="shared" si="103"/>
      </c>
      <c r="AM87" s="81">
        <f t="shared" si="104"/>
      </c>
      <c r="AN87" s="82">
        <f t="shared" si="105"/>
      </c>
      <c r="AO87" s="81">
        <f t="shared" si="83"/>
      </c>
      <c r="AP87" s="82">
        <f t="shared" si="84"/>
      </c>
      <c r="AQ87" s="81">
        <f t="shared" si="106"/>
      </c>
      <c r="AR87" s="82">
        <f t="shared" si="107"/>
      </c>
      <c r="AS87" s="81">
        <f t="shared" si="85"/>
      </c>
      <c r="AT87" s="82">
        <f t="shared" si="86"/>
      </c>
      <c r="AU87" s="81">
        <f t="shared" si="108"/>
      </c>
      <c r="AV87" s="82">
        <f t="shared" si="109"/>
      </c>
      <c r="AW87" s="82">
        <f t="shared" si="110"/>
      </c>
      <c r="AX87" s="83">
        <f t="shared" si="111"/>
      </c>
      <c r="AY87" s="131"/>
      <c r="AZ87" s="84">
        <f>IF(AY87="","",CONCATENATE(AY87,DATA!J82))</f>
      </c>
      <c r="BA87" s="81">
        <f t="shared" si="112"/>
      </c>
      <c r="BB87" s="81">
        <f t="shared" si="113"/>
      </c>
      <c r="BC87" s="82">
        <f t="shared" si="114"/>
      </c>
      <c r="BD87" s="81">
        <f t="shared" si="115"/>
      </c>
      <c r="BE87" s="82">
        <f t="shared" si="116"/>
      </c>
      <c r="BF87" s="81">
        <f t="shared" si="117"/>
      </c>
      <c r="BG87" s="82">
        <f t="shared" si="118"/>
      </c>
      <c r="BH87" s="81">
        <f t="shared" si="119"/>
      </c>
      <c r="BI87" s="82">
        <f t="shared" si="120"/>
      </c>
      <c r="BJ87" s="81">
        <f t="shared" si="121"/>
      </c>
      <c r="BK87" s="82">
        <f t="shared" si="122"/>
      </c>
      <c r="BL87" s="81">
        <f t="shared" si="123"/>
      </c>
      <c r="BM87" s="82">
        <f t="shared" si="124"/>
      </c>
      <c r="BN87" s="81">
        <f t="shared" si="125"/>
      </c>
      <c r="BO87" s="82">
        <f t="shared" si="126"/>
      </c>
      <c r="BP87" s="81">
        <f t="shared" si="127"/>
      </c>
      <c r="BQ87" s="82">
        <f t="shared" si="128"/>
      </c>
      <c r="BR87" s="81">
        <f t="shared" si="129"/>
      </c>
      <c r="BS87" s="82">
        <f t="shared" si="130"/>
      </c>
      <c r="BT87" s="81">
        <f t="shared" si="131"/>
      </c>
      <c r="BU87" s="82">
        <f t="shared" si="132"/>
      </c>
      <c r="BV87" s="81">
        <f t="shared" si="133"/>
      </c>
      <c r="BW87" s="82">
        <f t="shared" si="134"/>
      </c>
      <c r="BX87" s="81">
        <f t="shared" si="135"/>
      </c>
      <c r="BY87" s="82">
        <f t="shared" si="136"/>
      </c>
      <c r="BZ87" s="82">
        <f t="shared" si="137"/>
      </c>
      <c r="CA87" s="85">
        <f t="shared" si="138"/>
      </c>
      <c r="CB87" s="90"/>
      <c r="CC87" s="90"/>
      <c r="CD87" s="90"/>
      <c r="CE87" s="90"/>
      <c r="CF87" s="90"/>
      <c r="CG87" s="136"/>
      <c r="CH87" s="136"/>
      <c r="CI87" s="136"/>
      <c r="CJ87" s="135">
        <f t="shared" si="139"/>
      </c>
      <c r="CK87" s="135">
        <f t="shared" si="140"/>
        <v>0</v>
      </c>
      <c r="CL87" s="135">
        <f t="shared" si="141"/>
        <v>0</v>
      </c>
      <c r="CM87" s="135">
        <f t="shared" si="142"/>
        <v>0</v>
      </c>
      <c r="CN87" s="204">
        <f>TRIM('選手名簿'!G80)</f>
      </c>
      <c r="CO87" s="204">
        <f>TRIM('選手名簿'!H80)</f>
      </c>
      <c r="CQ87" s="179" t="s">
        <v>260</v>
      </c>
    </row>
    <row r="88" spans="1:95" s="74" customFormat="1" ht="14.25">
      <c r="A88" s="74">
        <f t="shared" si="87"/>
      </c>
      <c r="B88" s="74">
        <f t="shared" si="88"/>
      </c>
      <c r="C88" s="19">
        <v>78</v>
      </c>
      <c r="D88" s="198">
        <f>TRIM('選手名簿'!E81)</f>
      </c>
      <c r="E88" s="205">
        <f t="shared" si="89"/>
      </c>
      <c r="F88" s="205">
        <f t="shared" si="90"/>
      </c>
      <c r="G88" s="200">
        <f>TRIM('選手名簿'!J81)</f>
      </c>
      <c r="H88" s="200">
        <f>TRIM('選手名簿'!I81)</f>
      </c>
      <c r="I88" s="76"/>
      <c r="J88" s="125"/>
      <c r="K88" s="77">
        <f t="shared" si="79"/>
      </c>
      <c r="L88" s="78"/>
      <c r="M88" s="125"/>
      <c r="N88" s="77">
        <f t="shared" si="80"/>
      </c>
      <c r="O88" s="78"/>
      <c r="P88" s="79"/>
      <c r="Q88" s="77">
        <f t="shared" si="81"/>
      </c>
      <c r="R88" s="127"/>
      <c r="S88" s="80">
        <f t="shared" si="82"/>
        <v>0</v>
      </c>
      <c r="T88" s="80">
        <f t="shared" si="91"/>
      </c>
      <c r="U88" s="80">
        <f t="shared" si="92"/>
      </c>
      <c r="V88" s="129"/>
      <c r="W88" s="75">
        <f>IF(V88="","",CONCATENATE(V88,DATA!J83))</f>
      </c>
      <c r="X88" s="81">
        <f t="shared" si="93"/>
      </c>
      <c r="Y88" s="81">
        <f t="shared" si="143"/>
      </c>
      <c r="Z88" s="82">
        <f t="shared" si="144"/>
      </c>
      <c r="AA88" s="81">
        <f t="shared" si="145"/>
      </c>
      <c r="AB88" s="82">
        <f t="shared" si="146"/>
      </c>
      <c r="AC88" s="81">
        <f t="shared" si="94"/>
      </c>
      <c r="AD88" s="82">
        <f t="shared" si="95"/>
      </c>
      <c r="AE88" s="81">
        <f t="shared" si="96"/>
      </c>
      <c r="AF88" s="82">
        <f t="shared" si="97"/>
      </c>
      <c r="AG88" s="81">
        <f t="shared" si="98"/>
      </c>
      <c r="AH88" s="82">
        <f t="shared" si="99"/>
      </c>
      <c r="AI88" s="81">
        <f t="shared" si="100"/>
      </c>
      <c r="AJ88" s="82">
        <f t="shared" si="101"/>
      </c>
      <c r="AK88" s="81">
        <f t="shared" si="102"/>
      </c>
      <c r="AL88" s="82">
        <f t="shared" si="103"/>
      </c>
      <c r="AM88" s="81">
        <f t="shared" si="104"/>
      </c>
      <c r="AN88" s="82">
        <f t="shared" si="105"/>
      </c>
      <c r="AO88" s="81">
        <f t="shared" si="83"/>
      </c>
      <c r="AP88" s="82">
        <f t="shared" si="84"/>
      </c>
      <c r="AQ88" s="81">
        <f t="shared" si="106"/>
      </c>
      <c r="AR88" s="82">
        <f t="shared" si="107"/>
      </c>
      <c r="AS88" s="81">
        <f t="shared" si="85"/>
      </c>
      <c r="AT88" s="82">
        <f t="shared" si="86"/>
      </c>
      <c r="AU88" s="81">
        <f t="shared" si="108"/>
      </c>
      <c r="AV88" s="82">
        <f t="shared" si="109"/>
      </c>
      <c r="AW88" s="82">
        <f t="shared" si="110"/>
      </c>
      <c r="AX88" s="83">
        <f t="shared" si="111"/>
      </c>
      <c r="AY88" s="131"/>
      <c r="AZ88" s="84">
        <f>IF(AY88="","",CONCATENATE(AY88,DATA!J83))</f>
      </c>
      <c r="BA88" s="81">
        <f t="shared" si="112"/>
      </c>
      <c r="BB88" s="81">
        <f t="shared" si="113"/>
      </c>
      <c r="BC88" s="82">
        <f t="shared" si="114"/>
      </c>
      <c r="BD88" s="81">
        <f t="shared" si="115"/>
      </c>
      <c r="BE88" s="82">
        <f t="shared" si="116"/>
      </c>
      <c r="BF88" s="81">
        <f t="shared" si="117"/>
      </c>
      <c r="BG88" s="82">
        <f t="shared" si="118"/>
      </c>
      <c r="BH88" s="81">
        <f t="shared" si="119"/>
      </c>
      <c r="BI88" s="82">
        <f t="shared" si="120"/>
      </c>
      <c r="BJ88" s="81">
        <f t="shared" si="121"/>
      </c>
      <c r="BK88" s="82">
        <f t="shared" si="122"/>
      </c>
      <c r="BL88" s="81">
        <f t="shared" si="123"/>
      </c>
      <c r="BM88" s="82">
        <f t="shared" si="124"/>
      </c>
      <c r="BN88" s="81">
        <f t="shared" si="125"/>
      </c>
      <c r="BO88" s="82">
        <f t="shared" si="126"/>
      </c>
      <c r="BP88" s="81">
        <f t="shared" si="127"/>
      </c>
      <c r="BQ88" s="82">
        <f t="shared" si="128"/>
      </c>
      <c r="BR88" s="81">
        <f t="shared" si="129"/>
      </c>
      <c r="BS88" s="82">
        <f t="shared" si="130"/>
      </c>
      <c r="BT88" s="81">
        <f t="shared" si="131"/>
      </c>
      <c r="BU88" s="82">
        <f t="shared" si="132"/>
      </c>
      <c r="BV88" s="81">
        <f t="shared" si="133"/>
      </c>
      <c r="BW88" s="82">
        <f t="shared" si="134"/>
      </c>
      <c r="BX88" s="81">
        <f t="shared" si="135"/>
      </c>
      <c r="BY88" s="82">
        <f t="shared" si="136"/>
      </c>
      <c r="BZ88" s="82">
        <f t="shared" si="137"/>
      </c>
      <c r="CA88" s="85">
        <f t="shared" si="138"/>
      </c>
      <c r="CB88" s="90"/>
      <c r="CC88" s="90"/>
      <c r="CD88" s="90"/>
      <c r="CE88" s="90"/>
      <c r="CF88" s="90"/>
      <c r="CG88" s="136"/>
      <c r="CH88" s="136"/>
      <c r="CI88" s="136"/>
      <c r="CJ88" s="135">
        <f t="shared" si="139"/>
      </c>
      <c r="CK88" s="135">
        <f t="shared" si="140"/>
        <v>0</v>
      </c>
      <c r="CL88" s="135">
        <f t="shared" si="141"/>
        <v>0</v>
      </c>
      <c r="CM88" s="135">
        <f t="shared" si="142"/>
        <v>0</v>
      </c>
      <c r="CN88" s="204">
        <f>TRIM('選手名簿'!G81)</f>
      </c>
      <c r="CO88" s="204">
        <f>TRIM('選手名簿'!H81)</f>
      </c>
      <c r="CQ88" s="179" t="s">
        <v>261</v>
      </c>
    </row>
    <row r="89" spans="1:95" s="74" customFormat="1" ht="14.25">
      <c r="A89" s="74">
        <f t="shared" si="87"/>
      </c>
      <c r="B89" s="74">
        <f t="shared" si="88"/>
      </c>
      <c r="C89" s="19">
        <v>79</v>
      </c>
      <c r="D89" s="198">
        <f>TRIM('選手名簿'!E82)</f>
      </c>
      <c r="E89" s="205">
        <f t="shared" si="89"/>
      </c>
      <c r="F89" s="205">
        <f t="shared" si="90"/>
      </c>
      <c r="G89" s="200">
        <f>TRIM('選手名簿'!J82)</f>
      </c>
      <c r="H89" s="200">
        <f>TRIM('選手名簿'!I82)</f>
      </c>
      <c r="I89" s="76"/>
      <c r="J89" s="125"/>
      <c r="K89" s="77">
        <f t="shared" si="79"/>
      </c>
      <c r="L89" s="78"/>
      <c r="M89" s="125"/>
      <c r="N89" s="77">
        <f t="shared" si="80"/>
      </c>
      <c r="O89" s="78"/>
      <c r="P89" s="79"/>
      <c r="Q89" s="77">
        <f t="shared" si="81"/>
      </c>
      <c r="R89" s="127"/>
      <c r="S89" s="80">
        <f t="shared" si="82"/>
        <v>0</v>
      </c>
      <c r="T89" s="80">
        <f t="shared" si="91"/>
      </c>
      <c r="U89" s="80">
        <f t="shared" si="92"/>
      </c>
      <c r="V89" s="129"/>
      <c r="W89" s="75">
        <f>IF(V89="","",CONCATENATE(V89,DATA!J84))</f>
      </c>
      <c r="X89" s="81">
        <f t="shared" si="93"/>
      </c>
      <c r="Y89" s="81">
        <f t="shared" si="143"/>
      </c>
      <c r="Z89" s="82">
        <f t="shared" si="144"/>
      </c>
      <c r="AA89" s="81">
        <f t="shared" si="145"/>
      </c>
      <c r="AB89" s="82">
        <f t="shared" si="146"/>
      </c>
      <c r="AC89" s="81">
        <f t="shared" si="94"/>
      </c>
      <c r="AD89" s="82">
        <f t="shared" si="95"/>
      </c>
      <c r="AE89" s="81">
        <f t="shared" si="96"/>
      </c>
      <c r="AF89" s="82">
        <f t="shared" si="97"/>
      </c>
      <c r="AG89" s="81">
        <f t="shared" si="98"/>
      </c>
      <c r="AH89" s="82">
        <f t="shared" si="99"/>
      </c>
      <c r="AI89" s="81">
        <f t="shared" si="100"/>
      </c>
      <c r="AJ89" s="82">
        <f t="shared" si="101"/>
      </c>
      <c r="AK89" s="81">
        <f t="shared" si="102"/>
      </c>
      <c r="AL89" s="82">
        <f t="shared" si="103"/>
      </c>
      <c r="AM89" s="81">
        <f t="shared" si="104"/>
      </c>
      <c r="AN89" s="82">
        <f t="shared" si="105"/>
      </c>
      <c r="AO89" s="81">
        <f t="shared" si="83"/>
      </c>
      <c r="AP89" s="82">
        <f t="shared" si="84"/>
      </c>
      <c r="AQ89" s="81">
        <f t="shared" si="106"/>
      </c>
      <c r="AR89" s="82">
        <f t="shared" si="107"/>
      </c>
      <c r="AS89" s="81">
        <f t="shared" si="85"/>
      </c>
      <c r="AT89" s="82">
        <f t="shared" si="86"/>
      </c>
      <c r="AU89" s="81">
        <f t="shared" si="108"/>
      </c>
      <c r="AV89" s="82">
        <f t="shared" si="109"/>
      </c>
      <c r="AW89" s="82">
        <f t="shared" si="110"/>
      </c>
      <c r="AX89" s="83">
        <f t="shared" si="111"/>
      </c>
      <c r="AY89" s="131"/>
      <c r="AZ89" s="84">
        <f>IF(AY89="","",CONCATENATE(AY89,DATA!J84))</f>
      </c>
      <c r="BA89" s="81">
        <f t="shared" si="112"/>
      </c>
      <c r="BB89" s="81">
        <f t="shared" si="113"/>
      </c>
      <c r="BC89" s="82">
        <f t="shared" si="114"/>
      </c>
      <c r="BD89" s="81">
        <f t="shared" si="115"/>
      </c>
      <c r="BE89" s="82">
        <f t="shared" si="116"/>
      </c>
      <c r="BF89" s="81">
        <f t="shared" si="117"/>
      </c>
      <c r="BG89" s="82">
        <f t="shared" si="118"/>
      </c>
      <c r="BH89" s="81">
        <f t="shared" si="119"/>
      </c>
      <c r="BI89" s="82">
        <f t="shared" si="120"/>
      </c>
      <c r="BJ89" s="81">
        <f t="shared" si="121"/>
      </c>
      <c r="BK89" s="82">
        <f t="shared" si="122"/>
      </c>
      <c r="BL89" s="81">
        <f t="shared" si="123"/>
      </c>
      <c r="BM89" s="82">
        <f t="shared" si="124"/>
      </c>
      <c r="BN89" s="81">
        <f t="shared" si="125"/>
      </c>
      <c r="BO89" s="82">
        <f t="shared" si="126"/>
      </c>
      <c r="BP89" s="81">
        <f t="shared" si="127"/>
      </c>
      <c r="BQ89" s="82">
        <f t="shared" si="128"/>
      </c>
      <c r="BR89" s="81">
        <f t="shared" si="129"/>
      </c>
      <c r="BS89" s="82">
        <f t="shared" si="130"/>
      </c>
      <c r="BT89" s="81">
        <f t="shared" si="131"/>
      </c>
      <c r="BU89" s="82">
        <f t="shared" si="132"/>
      </c>
      <c r="BV89" s="81">
        <f t="shared" si="133"/>
      </c>
      <c r="BW89" s="82">
        <f t="shared" si="134"/>
      </c>
      <c r="BX89" s="81">
        <f t="shared" si="135"/>
      </c>
      <c r="BY89" s="82">
        <f t="shared" si="136"/>
      </c>
      <c r="BZ89" s="82">
        <f t="shared" si="137"/>
      </c>
      <c r="CA89" s="85">
        <f t="shared" si="138"/>
      </c>
      <c r="CB89" s="90"/>
      <c r="CC89" s="90"/>
      <c r="CD89" s="90"/>
      <c r="CE89" s="90"/>
      <c r="CF89" s="90"/>
      <c r="CG89" s="136"/>
      <c r="CH89" s="136"/>
      <c r="CI89" s="136"/>
      <c r="CJ89" s="135">
        <f t="shared" si="139"/>
      </c>
      <c r="CK89" s="135">
        <f t="shared" si="140"/>
        <v>0</v>
      </c>
      <c r="CL89" s="135">
        <f t="shared" si="141"/>
        <v>0</v>
      </c>
      <c r="CM89" s="135">
        <f t="shared" si="142"/>
        <v>0</v>
      </c>
      <c r="CN89" s="204">
        <f>TRIM('選手名簿'!G82)</f>
      </c>
      <c r="CO89" s="204">
        <f>TRIM('選手名簿'!H82)</f>
      </c>
      <c r="CQ89" s="179" t="s">
        <v>262</v>
      </c>
    </row>
    <row r="90" spans="1:95" s="74" customFormat="1" ht="14.25">
      <c r="A90" s="74">
        <f t="shared" si="87"/>
      </c>
      <c r="B90" s="74">
        <f t="shared" si="88"/>
      </c>
      <c r="C90" s="19">
        <v>80</v>
      </c>
      <c r="D90" s="198">
        <f>TRIM('選手名簿'!E83)</f>
      </c>
      <c r="E90" s="205">
        <f t="shared" si="89"/>
      </c>
      <c r="F90" s="205">
        <f t="shared" si="90"/>
      </c>
      <c r="G90" s="200">
        <f>TRIM('選手名簿'!J83)</f>
      </c>
      <c r="H90" s="200">
        <f>TRIM('選手名簿'!I83)</f>
      </c>
      <c r="I90" s="76"/>
      <c r="J90" s="125"/>
      <c r="K90" s="77">
        <f t="shared" si="79"/>
      </c>
      <c r="L90" s="78"/>
      <c r="M90" s="125"/>
      <c r="N90" s="77">
        <f t="shared" si="80"/>
      </c>
      <c r="O90" s="78"/>
      <c r="P90" s="79"/>
      <c r="Q90" s="77">
        <f t="shared" si="81"/>
      </c>
      <c r="R90" s="127"/>
      <c r="S90" s="80">
        <f t="shared" si="82"/>
        <v>0</v>
      </c>
      <c r="T90" s="80">
        <f t="shared" si="91"/>
      </c>
      <c r="U90" s="80">
        <f t="shared" si="92"/>
      </c>
      <c r="V90" s="129"/>
      <c r="W90" s="75">
        <f>IF(V90="","",CONCATENATE(V90,DATA!J85))</f>
      </c>
      <c r="X90" s="81">
        <f t="shared" si="93"/>
      </c>
      <c r="Y90" s="81">
        <f t="shared" si="143"/>
      </c>
      <c r="Z90" s="82">
        <f t="shared" si="144"/>
      </c>
      <c r="AA90" s="81">
        <f t="shared" si="145"/>
      </c>
      <c r="AB90" s="82">
        <f t="shared" si="146"/>
      </c>
      <c r="AC90" s="81">
        <f t="shared" si="94"/>
      </c>
      <c r="AD90" s="82">
        <f t="shared" si="95"/>
      </c>
      <c r="AE90" s="81">
        <f t="shared" si="96"/>
      </c>
      <c r="AF90" s="82">
        <f t="shared" si="97"/>
      </c>
      <c r="AG90" s="81">
        <f t="shared" si="98"/>
      </c>
      <c r="AH90" s="82">
        <f t="shared" si="99"/>
      </c>
      <c r="AI90" s="81">
        <f t="shared" si="100"/>
      </c>
      <c r="AJ90" s="82">
        <f t="shared" si="101"/>
      </c>
      <c r="AK90" s="81">
        <f t="shared" si="102"/>
      </c>
      <c r="AL90" s="82">
        <f t="shared" si="103"/>
      </c>
      <c r="AM90" s="81">
        <f t="shared" si="104"/>
      </c>
      <c r="AN90" s="82">
        <f t="shared" si="105"/>
      </c>
      <c r="AO90" s="81">
        <f t="shared" si="83"/>
      </c>
      <c r="AP90" s="82">
        <f t="shared" si="84"/>
      </c>
      <c r="AQ90" s="81">
        <f t="shared" si="106"/>
      </c>
      <c r="AR90" s="82">
        <f t="shared" si="107"/>
      </c>
      <c r="AS90" s="81">
        <f t="shared" si="85"/>
      </c>
      <c r="AT90" s="82">
        <f t="shared" si="86"/>
      </c>
      <c r="AU90" s="81">
        <f t="shared" si="108"/>
      </c>
      <c r="AV90" s="82">
        <f t="shared" si="109"/>
      </c>
      <c r="AW90" s="82">
        <f t="shared" si="110"/>
      </c>
      <c r="AX90" s="83">
        <f t="shared" si="111"/>
      </c>
      <c r="AY90" s="131"/>
      <c r="AZ90" s="84">
        <f>IF(AY90="","",CONCATENATE(AY90,DATA!J85))</f>
      </c>
      <c r="BA90" s="81">
        <f t="shared" si="112"/>
      </c>
      <c r="BB90" s="81">
        <f t="shared" si="113"/>
      </c>
      <c r="BC90" s="82">
        <f t="shared" si="114"/>
      </c>
      <c r="BD90" s="81">
        <f t="shared" si="115"/>
      </c>
      <c r="BE90" s="82">
        <f t="shared" si="116"/>
      </c>
      <c r="BF90" s="81">
        <f t="shared" si="117"/>
      </c>
      <c r="BG90" s="82">
        <f t="shared" si="118"/>
      </c>
      <c r="BH90" s="81">
        <f t="shared" si="119"/>
      </c>
      <c r="BI90" s="82">
        <f t="shared" si="120"/>
      </c>
      <c r="BJ90" s="81">
        <f t="shared" si="121"/>
      </c>
      <c r="BK90" s="82">
        <f t="shared" si="122"/>
      </c>
      <c r="BL90" s="81">
        <f t="shared" si="123"/>
      </c>
      <c r="BM90" s="82">
        <f t="shared" si="124"/>
      </c>
      <c r="BN90" s="81">
        <f t="shared" si="125"/>
      </c>
      <c r="BO90" s="82">
        <f t="shared" si="126"/>
      </c>
      <c r="BP90" s="81">
        <f t="shared" si="127"/>
      </c>
      <c r="BQ90" s="82">
        <f t="shared" si="128"/>
      </c>
      <c r="BR90" s="81">
        <f t="shared" si="129"/>
      </c>
      <c r="BS90" s="82">
        <f t="shared" si="130"/>
      </c>
      <c r="BT90" s="81">
        <f t="shared" si="131"/>
      </c>
      <c r="BU90" s="82">
        <f t="shared" si="132"/>
      </c>
      <c r="BV90" s="81">
        <f t="shared" si="133"/>
      </c>
      <c r="BW90" s="82">
        <f t="shared" si="134"/>
      </c>
      <c r="BX90" s="81">
        <f t="shared" si="135"/>
      </c>
      <c r="BY90" s="82">
        <f t="shared" si="136"/>
      </c>
      <c r="BZ90" s="82">
        <f t="shared" si="137"/>
      </c>
      <c r="CA90" s="85">
        <f t="shared" si="138"/>
      </c>
      <c r="CB90" s="90"/>
      <c r="CC90" s="90"/>
      <c r="CD90" s="90"/>
      <c r="CE90" s="90"/>
      <c r="CF90" s="90"/>
      <c r="CG90" s="136"/>
      <c r="CH90" s="136"/>
      <c r="CI90" s="136"/>
      <c r="CJ90" s="135">
        <f t="shared" si="139"/>
      </c>
      <c r="CK90" s="135">
        <f t="shared" si="140"/>
        <v>0</v>
      </c>
      <c r="CL90" s="135">
        <f t="shared" si="141"/>
        <v>0</v>
      </c>
      <c r="CM90" s="135">
        <f t="shared" si="142"/>
        <v>0</v>
      </c>
      <c r="CN90" s="204">
        <f>TRIM('選手名簿'!G83)</f>
      </c>
      <c r="CO90" s="204">
        <f>TRIM('選手名簿'!H83)</f>
      </c>
      <c r="CQ90" s="179" t="s">
        <v>263</v>
      </c>
    </row>
    <row r="91" spans="1:95" s="74" customFormat="1" ht="14.25">
      <c r="A91" s="74">
        <f t="shared" si="87"/>
      </c>
      <c r="B91" s="74">
        <f t="shared" si="88"/>
      </c>
      <c r="C91" s="19">
        <v>81</v>
      </c>
      <c r="D91" s="198">
        <f>TRIM('選手名簿'!E84)</f>
      </c>
      <c r="E91" s="205">
        <f t="shared" si="89"/>
      </c>
      <c r="F91" s="205">
        <f t="shared" si="90"/>
      </c>
      <c r="G91" s="200">
        <f>TRIM('選手名簿'!J84)</f>
      </c>
      <c r="H91" s="200">
        <f>TRIM('選手名簿'!I84)</f>
      </c>
      <c r="I91" s="76"/>
      <c r="J91" s="125"/>
      <c r="K91" s="77">
        <f t="shared" si="79"/>
      </c>
      <c r="L91" s="78"/>
      <c r="M91" s="125"/>
      <c r="N91" s="77">
        <f t="shared" si="80"/>
      </c>
      <c r="O91" s="78"/>
      <c r="P91" s="79"/>
      <c r="Q91" s="77">
        <f t="shared" si="81"/>
      </c>
      <c r="R91" s="127"/>
      <c r="S91" s="80">
        <f t="shared" si="82"/>
        <v>0</v>
      </c>
      <c r="T91" s="80">
        <f t="shared" si="91"/>
      </c>
      <c r="U91" s="80">
        <f t="shared" si="92"/>
      </c>
      <c r="V91" s="129"/>
      <c r="W91" s="75">
        <f>IF(V91="","",CONCATENATE(V91,DATA!J86))</f>
      </c>
      <c r="X91" s="81">
        <f t="shared" si="93"/>
      </c>
      <c r="Y91" s="81">
        <f t="shared" si="143"/>
      </c>
      <c r="Z91" s="82">
        <f t="shared" si="144"/>
      </c>
      <c r="AA91" s="81">
        <f t="shared" si="145"/>
      </c>
      <c r="AB91" s="82">
        <f t="shared" si="146"/>
      </c>
      <c r="AC91" s="81">
        <f t="shared" si="94"/>
      </c>
      <c r="AD91" s="82">
        <f t="shared" si="95"/>
      </c>
      <c r="AE91" s="81">
        <f t="shared" si="96"/>
      </c>
      <c r="AF91" s="82">
        <f t="shared" si="97"/>
      </c>
      <c r="AG91" s="81">
        <f t="shared" si="98"/>
      </c>
      <c r="AH91" s="82">
        <f t="shared" si="99"/>
      </c>
      <c r="AI91" s="81">
        <f t="shared" si="100"/>
      </c>
      <c r="AJ91" s="82">
        <f t="shared" si="101"/>
      </c>
      <c r="AK91" s="81">
        <f t="shared" si="102"/>
      </c>
      <c r="AL91" s="82">
        <f t="shared" si="103"/>
      </c>
      <c r="AM91" s="81">
        <f t="shared" si="104"/>
      </c>
      <c r="AN91" s="82">
        <f t="shared" si="105"/>
      </c>
      <c r="AO91" s="81">
        <f t="shared" si="83"/>
      </c>
      <c r="AP91" s="82">
        <f t="shared" si="84"/>
      </c>
      <c r="AQ91" s="81">
        <f t="shared" si="106"/>
      </c>
      <c r="AR91" s="82">
        <f t="shared" si="107"/>
      </c>
      <c r="AS91" s="81">
        <f t="shared" si="85"/>
      </c>
      <c r="AT91" s="82">
        <f t="shared" si="86"/>
      </c>
      <c r="AU91" s="81">
        <f t="shared" si="108"/>
      </c>
      <c r="AV91" s="82">
        <f t="shared" si="109"/>
      </c>
      <c r="AW91" s="82">
        <f t="shared" si="110"/>
      </c>
      <c r="AX91" s="83">
        <f t="shared" si="111"/>
      </c>
      <c r="AY91" s="131"/>
      <c r="AZ91" s="84">
        <f>IF(AY91="","",CONCATENATE(AY91,DATA!J86))</f>
      </c>
      <c r="BA91" s="81">
        <f t="shared" si="112"/>
      </c>
      <c r="BB91" s="81">
        <f t="shared" si="113"/>
      </c>
      <c r="BC91" s="82">
        <f t="shared" si="114"/>
      </c>
      <c r="BD91" s="81">
        <f t="shared" si="115"/>
      </c>
      <c r="BE91" s="82">
        <f t="shared" si="116"/>
      </c>
      <c r="BF91" s="81">
        <f t="shared" si="117"/>
      </c>
      <c r="BG91" s="82">
        <f t="shared" si="118"/>
      </c>
      <c r="BH91" s="81">
        <f t="shared" si="119"/>
      </c>
      <c r="BI91" s="82">
        <f t="shared" si="120"/>
      </c>
      <c r="BJ91" s="81">
        <f t="shared" si="121"/>
      </c>
      <c r="BK91" s="82">
        <f t="shared" si="122"/>
      </c>
      <c r="BL91" s="81">
        <f t="shared" si="123"/>
      </c>
      <c r="BM91" s="82">
        <f t="shared" si="124"/>
      </c>
      <c r="BN91" s="81">
        <f t="shared" si="125"/>
      </c>
      <c r="BO91" s="82">
        <f t="shared" si="126"/>
      </c>
      <c r="BP91" s="81">
        <f t="shared" si="127"/>
      </c>
      <c r="BQ91" s="82">
        <f t="shared" si="128"/>
      </c>
      <c r="BR91" s="81">
        <f t="shared" si="129"/>
      </c>
      <c r="BS91" s="82">
        <f t="shared" si="130"/>
      </c>
      <c r="BT91" s="81">
        <f t="shared" si="131"/>
      </c>
      <c r="BU91" s="82">
        <f t="shared" si="132"/>
      </c>
      <c r="BV91" s="81">
        <f t="shared" si="133"/>
      </c>
      <c r="BW91" s="82">
        <f t="shared" si="134"/>
      </c>
      <c r="BX91" s="81">
        <f t="shared" si="135"/>
      </c>
      <c r="BY91" s="82">
        <f t="shared" si="136"/>
      </c>
      <c r="BZ91" s="82">
        <f t="shared" si="137"/>
      </c>
      <c r="CA91" s="85">
        <f t="shared" si="138"/>
      </c>
      <c r="CB91" s="90"/>
      <c r="CC91" s="90"/>
      <c r="CD91" s="90"/>
      <c r="CE91" s="90"/>
      <c r="CF91" s="90"/>
      <c r="CG91" s="136"/>
      <c r="CH91" s="136"/>
      <c r="CI91" s="136"/>
      <c r="CJ91" s="135">
        <f t="shared" si="139"/>
      </c>
      <c r="CK91" s="135">
        <f t="shared" si="140"/>
        <v>0</v>
      </c>
      <c r="CL91" s="135">
        <f t="shared" si="141"/>
        <v>0</v>
      </c>
      <c r="CM91" s="135">
        <f t="shared" si="142"/>
        <v>0</v>
      </c>
      <c r="CN91" s="204">
        <f>TRIM('選手名簿'!G84)</f>
      </c>
      <c r="CO91" s="204">
        <f>TRIM('選手名簿'!H84)</f>
      </c>
      <c r="CQ91" s="179" t="s">
        <v>264</v>
      </c>
    </row>
    <row r="92" spans="1:95" s="74" customFormat="1" ht="14.25">
      <c r="A92" s="74">
        <f t="shared" si="87"/>
      </c>
      <c r="B92" s="74">
        <f t="shared" si="88"/>
      </c>
      <c r="C92" s="19">
        <v>82</v>
      </c>
      <c r="D92" s="198">
        <f>TRIM('選手名簿'!E85)</f>
      </c>
      <c r="E92" s="205">
        <f t="shared" si="89"/>
      </c>
      <c r="F92" s="205">
        <f t="shared" si="90"/>
      </c>
      <c r="G92" s="200">
        <f>TRIM('選手名簿'!J85)</f>
      </c>
      <c r="H92" s="200">
        <f>TRIM('選手名簿'!I85)</f>
      </c>
      <c r="I92" s="76"/>
      <c r="J92" s="125"/>
      <c r="K92" s="77">
        <f t="shared" si="79"/>
      </c>
      <c r="L92" s="78"/>
      <c r="M92" s="125"/>
      <c r="N92" s="77">
        <f t="shared" si="80"/>
      </c>
      <c r="O92" s="78"/>
      <c r="P92" s="79"/>
      <c r="Q92" s="77">
        <f t="shared" si="81"/>
      </c>
      <c r="R92" s="127"/>
      <c r="S92" s="80">
        <f t="shared" si="82"/>
        <v>0</v>
      </c>
      <c r="T92" s="80">
        <f t="shared" si="91"/>
      </c>
      <c r="U92" s="80">
        <f t="shared" si="92"/>
      </c>
      <c r="V92" s="129"/>
      <c r="W92" s="75">
        <f>IF(V92="","",CONCATENATE(V92,DATA!J87))</f>
      </c>
      <c r="X92" s="81">
        <f t="shared" si="93"/>
      </c>
      <c r="Y92" s="81">
        <f t="shared" si="143"/>
      </c>
      <c r="Z92" s="82">
        <f t="shared" si="144"/>
      </c>
      <c r="AA92" s="81">
        <f t="shared" si="145"/>
      </c>
      <c r="AB92" s="82">
        <f t="shared" si="146"/>
      </c>
      <c r="AC92" s="81">
        <f t="shared" si="94"/>
      </c>
      <c r="AD92" s="82">
        <f t="shared" si="95"/>
      </c>
      <c r="AE92" s="81">
        <f t="shared" si="96"/>
      </c>
      <c r="AF92" s="82">
        <f t="shared" si="97"/>
      </c>
      <c r="AG92" s="81">
        <f t="shared" si="98"/>
      </c>
      <c r="AH92" s="82">
        <f t="shared" si="99"/>
      </c>
      <c r="AI92" s="81">
        <f t="shared" si="100"/>
      </c>
      <c r="AJ92" s="82">
        <f t="shared" si="101"/>
      </c>
      <c r="AK92" s="81">
        <f t="shared" si="102"/>
      </c>
      <c r="AL92" s="82">
        <f t="shared" si="103"/>
      </c>
      <c r="AM92" s="81">
        <f t="shared" si="104"/>
      </c>
      <c r="AN92" s="82">
        <f t="shared" si="105"/>
      </c>
      <c r="AO92" s="81">
        <f t="shared" si="83"/>
      </c>
      <c r="AP92" s="82">
        <f t="shared" si="84"/>
      </c>
      <c r="AQ92" s="81">
        <f t="shared" si="106"/>
      </c>
      <c r="AR92" s="82">
        <f t="shared" si="107"/>
      </c>
      <c r="AS92" s="81">
        <f t="shared" si="85"/>
      </c>
      <c r="AT92" s="82">
        <f t="shared" si="86"/>
      </c>
      <c r="AU92" s="81">
        <f t="shared" si="108"/>
      </c>
      <c r="AV92" s="82">
        <f t="shared" si="109"/>
      </c>
      <c r="AW92" s="82">
        <f t="shared" si="110"/>
      </c>
      <c r="AX92" s="83">
        <f t="shared" si="111"/>
      </c>
      <c r="AY92" s="131"/>
      <c r="AZ92" s="84">
        <f>IF(AY92="","",CONCATENATE(AY92,DATA!J87))</f>
      </c>
      <c r="BA92" s="81">
        <f t="shared" si="112"/>
      </c>
      <c r="BB92" s="81">
        <f t="shared" si="113"/>
      </c>
      <c r="BC92" s="82">
        <f t="shared" si="114"/>
      </c>
      <c r="BD92" s="81">
        <f t="shared" si="115"/>
      </c>
      <c r="BE92" s="82">
        <f t="shared" si="116"/>
      </c>
      <c r="BF92" s="81">
        <f t="shared" si="117"/>
      </c>
      <c r="BG92" s="82">
        <f t="shared" si="118"/>
      </c>
      <c r="BH92" s="81">
        <f t="shared" si="119"/>
      </c>
      <c r="BI92" s="82">
        <f t="shared" si="120"/>
      </c>
      <c r="BJ92" s="81">
        <f t="shared" si="121"/>
      </c>
      <c r="BK92" s="82">
        <f t="shared" si="122"/>
      </c>
      <c r="BL92" s="81">
        <f t="shared" si="123"/>
      </c>
      <c r="BM92" s="82">
        <f t="shared" si="124"/>
      </c>
      <c r="BN92" s="81">
        <f t="shared" si="125"/>
      </c>
      <c r="BO92" s="82">
        <f t="shared" si="126"/>
      </c>
      <c r="BP92" s="81">
        <f t="shared" si="127"/>
      </c>
      <c r="BQ92" s="82">
        <f t="shared" si="128"/>
      </c>
      <c r="BR92" s="81">
        <f t="shared" si="129"/>
      </c>
      <c r="BS92" s="82">
        <f t="shared" si="130"/>
      </c>
      <c r="BT92" s="81">
        <f t="shared" si="131"/>
      </c>
      <c r="BU92" s="82">
        <f t="shared" si="132"/>
      </c>
      <c r="BV92" s="81">
        <f t="shared" si="133"/>
      </c>
      <c r="BW92" s="82">
        <f t="shared" si="134"/>
      </c>
      <c r="BX92" s="81">
        <f t="shared" si="135"/>
      </c>
      <c r="BY92" s="82">
        <f t="shared" si="136"/>
      </c>
      <c r="BZ92" s="82">
        <f t="shared" si="137"/>
      </c>
      <c r="CA92" s="85">
        <f t="shared" si="138"/>
      </c>
      <c r="CB92" s="90"/>
      <c r="CC92" s="90"/>
      <c r="CD92" s="90"/>
      <c r="CE92" s="90"/>
      <c r="CF92" s="90"/>
      <c r="CG92" s="136"/>
      <c r="CH92" s="136"/>
      <c r="CI92" s="136"/>
      <c r="CJ92" s="135">
        <f t="shared" si="139"/>
      </c>
      <c r="CK92" s="135">
        <f t="shared" si="140"/>
        <v>0</v>
      </c>
      <c r="CL92" s="135">
        <f t="shared" si="141"/>
        <v>0</v>
      </c>
      <c r="CM92" s="135">
        <f t="shared" si="142"/>
        <v>0</v>
      </c>
      <c r="CN92" s="204">
        <f>TRIM('選手名簿'!G85)</f>
      </c>
      <c r="CO92" s="204">
        <f>TRIM('選手名簿'!H85)</f>
      </c>
      <c r="CQ92" s="179" t="s">
        <v>265</v>
      </c>
    </row>
    <row r="93" spans="1:95" s="74" customFormat="1" ht="14.25">
      <c r="A93" s="74">
        <f t="shared" si="87"/>
      </c>
      <c r="B93" s="74">
        <f t="shared" si="88"/>
      </c>
      <c r="C93" s="19">
        <v>83</v>
      </c>
      <c r="D93" s="198">
        <f>TRIM('選手名簿'!E86)</f>
      </c>
      <c r="E93" s="205">
        <f t="shared" si="89"/>
      </c>
      <c r="F93" s="205">
        <f t="shared" si="90"/>
      </c>
      <c r="G93" s="200">
        <f>TRIM('選手名簿'!J86)</f>
      </c>
      <c r="H93" s="200">
        <f>TRIM('選手名簿'!I86)</f>
      </c>
      <c r="I93" s="76"/>
      <c r="J93" s="125"/>
      <c r="K93" s="77">
        <f t="shared" si="79"/>
      </c>
      <c r="L93" s="78"/>
      <c r="M93" s="125"/>
      <c r="N93" s="77">
        <f t="shared" si="80"/>
      </c>
      <c r="O93" s="78"/>
      <c r="P93" s="79"/>
      <c r="Q93" s="77">
        <f t="shared" si="81"/>
      </c>
      <c r="R93" s="127"/>
      <c r="S93" s="80">
        <f t="shared" si="82"/>
        <v>0</v>
      </c>
      <c r="T93" s="80">
        <f t="shared" si="91"/>
      </c>
      <c r="U93" s="80">
        <f t="shared" si="92"/>
      </c>
      <c r="V93" s="129"/>
      <c r="W93" s="75">
        <f>IF(V93="","",CONCATENATE(V93,DATA!J88))</f>
      </c>
      <c r="X93" s="81">
        <f t="shared" si="93"/>
      </c>
      <c r="Y93" s="81">
        <f t="shared" si="143"/>
      </c>
      <c r="Z93" s="82">
        <f t="shared" si="144"/>
      </c>
      <c r="AA93" s="81">
        <f t="shared" si="145"/>
      </c>
      <c r="AB93" s="82">
        <f t="shared" si="146"/>
      </c>
      <c r="AC93" s="81">
        <f t="shared" si="94"/>
      </c>
      <c r="AD93" s="82">
        <f t="shared" si="95"/>
      </c>
      <c r="AE93" s="81">
        <f t="shared" si="96"/>
      </c>
      <c r="AF93" s="82">
        <f t="shared" si="97"/>
      </c>
      <c r="AG93" s="81">
        <f t="shared" si="98"/>
      </c>
      <c r="AH93" s="82">
        <f t="shared" si="99"/>
      </c>
      <c r="AI93" s="81">
        <f t="shared" si="100"/>
      </c>
      <c r="AJ93" s="82">
        <f t="shared" si="101"/>
      </c>
      <c r="AK93" s="81">
        <f t="shared" si="102"/>
      </c>
      <c r="AL93" s="82">
        <f t="shared" si="103"/>
      </c>
      <c r="AM93" s="81">
        <f t="shared" si="104"/>
      </c>
      <c r="AN93" s="82">
        <f t="shared" si="105"/>
      </c>
      <c r="AO93" s="81">
        <f t="shared" si="83"/>
      </c>
      <c r="AP93" s="82">
        <f t="shared" si="84"/>
      </c>
      <c r="AQ93" s="81">
        <f t="shared" si="106"/>
      </c>
      <c r="AR93" s="82">
        <f t="shared" si="107"/>
      </c>
      <c r="AS93" s="81">
        <f t="shared" si="85"/>
      </c>
      <c r="AT93" s="82">
        <f t="shared" si="86"/>
      </c>
      <c r="AU93" s="81">
        <f t="shared" si="108"/>
      </c>
      <c r="AV93" s="82">
        <f t="shared" si="109"/>
      </c>
      <c r="AW93" s="82">
        <f t="shared" si="110"/>
      </c>
      <c r="AX93" s="83">
        <f t="shared" si="111"/>
      </c>
      <c r="AY93" s="131"/>
      <c r="AZ93" s="84">
        <f>IF(AY93="","",CONCATENATE(AY93,DATA!J88))</f>
      </c>
      <c r="BA93" s="81">
        <f t="shared" si="112"/>
      </c>
      <c r="BB93" s="81">
        <f t="shared" si="113"/>
      </c>
      <c r="BC93" s="82">
        <f t="shared" si="114"/>
      </c>
      <c r="BD93" s="81">
        <f t="shared" si="115"/>
      </c>
      <c r="BE93" s="82">
        <f t="shared" si="116"/>
      </c>
      <c r="BF93" s="81">
        <f t="shared" si="117"/>
      </c>
      <c r="BG93" s="82">
        <f t="shared" si="118"/>
      </c>
      <c r="BH93" s="81">
        <f t="shared" si="119"/>
      </c>
      <c r="BI93" s="82">
        <f t="shared" si="120"/>
      </c>
      <c r="BJ93" s="81">
        <f t="shared" si="121"/>
      </c>
      <c r="BK93" s="82">
        <f t="shared" si="122"/>
      </c>
      <c r="BL93" s="81">
        <f t="shared" si="123"/>
      </c>
      <c r="BM93" s="82">
        <f t="shared" si="124"/>
      </c>
      <c r="BN93" s="81">
        <f t="shared" si="125"/>
      </c>
      <c r="BO93" s="82">
        <f t="shared" si="126"/>
      </c>
      <c r="BP93" s="81">
        <f t="shared" si="127"/>
      </c>
      <c r="BQ93" s="82">
        <f t="shared" si="128"/>
      </c>
      <c r="BR93" s="81">
        <f t="shared" si="129"/>
      </c>
      <c r="BS93" s="82">
        <f t="shared" si="130"/>
      </c>
      <c r="BT93" s="81">
        <f t="shared" si="131"/>
      </c>
      <c r="BU93" s="82">
        <f t="shared" si="132"/>
      </c>
      <c r="BV93" s="81">
        <f t="shared" si="133"/>
      </c>
      <c r="BW93" s="82">
        <f t="shared" si="134"/>
      </c>
      <c r="BX93" s="81">
        <f t="shared" si="135"/>
      </c>
      <c r="BY93" s="82">
        <f t="shared" si="136"/>
      </c>
      <c r="BZ93" s="82">
        <f t="shared" si="137"/>
      </c>
      <c r="CA93" s="85">
        <f t="shared" si="138"/>
      </c>
      <c r="CB93" s="90"/>
      <c r="CC93" s="90"/>
      <c r="CD93" s="90"/>
      <c r="CE93" s="90"/>
      <c r="CF93" s="90"/>
      <c r="CG93" s="136"/>
      <c r="CH93" s="136"/>
      <c r="CI93" s="136"/>
      <c r="CJ93" s="135">
        <f t="shared" si="139"/>
      </c>
      <c r="CK93" s="135">
        <f t="shared" si="140"/>
        <v>0</v>
      </c>
      <c r="CL93" s="135">
        <f t="shared" si="141"/>
        <v>0</v>
      </c>
      <c r="CM93" s="135">
        <f t="shared" si="142"/>
        <v>0</v>
      </c>
      <c r="CN93" s="204">
        <f>TRIM('選手名簿'!G86)</f>
      </c>
      <c r="CO93" s="204">
        <f>TRIM('選手名簿'!H86)</f>
      </c>
      <c r="CQ93" s="179" t="s">
        <v>266</v>
      </c>
    </row>
    <row r="94" spans="1:95" s="74" customFormat="1" ht="14.25">
      <c r="A94" s="74">
        <f t="shared" si="87"/>
      </c>
      <c r="B94" s="74">
        <f t="shared" si="88"/>
      </c>
      <c r="C94" s="19">
        <v>84</v>
      </c>
      <c r="D94" s="198">
        <f>TRIM('選手名簿'!E87)</f>
      </c>
      <c r="E94" s="205">
        <f t="shared" si="89"/>
      </c>
      <c r="F94" s="205">
        <f t="shared" si="90"/>
      </c>
      <c r="G94" s="200">
        <f>TRIM('選手名簿'!J87)</f>
      </c>
      <c r="H94" s="200">
        <f>TRIM('選手名簿'!I87)</f>
      </c>
      <c r="I94" s="76"/>
      <c r="J94" s="125"/>
      <c r="K94" s="77">
        <f t="shared" si="79"/>
      </c>
      <c r="L94" s="78"/>
      <c r="M94" s="125"/>
      <c r="N94" s="77">
        <f t="shared" si="80"/>
      </c>
      <c r="O94" s="78"/>
      <c r="P94" s="79"/>
      <c r="Q94" s="77">
        <f t="shared" si="81"/>
      </c>
      <c r="R94" s="127"/>
      <c r="S94" s="80">
        <f t="shared" si="82"/>
        <v>0</v>
      </c>
      <c r="T94" s="80">
        <f t="shared" si="91"/>
      </c>
      <c r="U94" s="80">
        <f t="shared" si="92"/>
      </c>
      <c r="V94" s="129"/>
      <c r="W94" s="75">
        <f>IF(V94="","",CONCATENATE(V94,DATA!J89))</f>
      </c>
      <c r="X94" s="81">
        <f t="shared" si="93"/>
      </c>
      <c r="Y94" s="81">
        <f t="shared" si="143"/>
      </c>
      <c r="Z94" s="82">
        <f t="shared" si="144"/>
      </c>
      <c r="AA94" s="81">
        <f t="shared" si="145"/>
      </c>
      <c r="AB94" s="82">
        <f t="shared" si="146"/>
      </c>
      <c r="AC94" s="81">
        <f t="shared" si="94"/>
      </c>
      <c r="AD94" s="82">
        <f t="shared" si="95"/>
      </c>
      <c r="AE94" s="81">
        <f t="shared" si="96"/>
      </c>
      <c r="AF94" s="82">
        <f t="shared" si="97"/>
      </c>
      <c r="AG94" s="81">
        <f t="shared" si="98"/>
      </c>
      <c r="AH94" s="82">
        <f t="shared" si="99"/>
      </c>
      <c r="AI94" s="81">
        <f t="shared" si="100"/>
      </c>
      <c r="AJ94" s="82">
        <f t="shared" si="101"/>
      </c>
      <c r="AK94" s="81">
        <f t="shared" si="102"/>
      </c>
      <c r="AL94" s="82">
        <f t="shared" si="103"/>
      </c>
      <c r="AM94" s="81">
        <f t="shared" si="104"/>
      </c>
      <c r="AN94" s="82">
        <f t="shared" si="105"/>
      </c>
      <c r="AO94" s="81">
        <f t="shared" si="83"/>
      </c>
      <c r="AP94" s="82">
        <f t="shared" si="84"/>
      </c>
      <c r="AQ94" s="81">
        <f t="shared" si="106"/>
      </c>
      <c r="AR94" s="82">
        <f t="shared" si="107"/>
      </c>
      <c r="AS94" s="81">
        <f t="shared" si="85"/>
      </c>
      <c r="AT94" s="82">
        <f t="shared" si="86"/>
      </c>
      <c r="AU94" s="81">
        <f t="shared" si="108"/>
      </c>
      <c r="AV94" s="82">
        <f t="shared" si="109"/>
      </c>
      <c r="AW94" s="82">
        <f t="shared" si="110"/>
      </c>
      <c r="AX94" s="83">
        <f t="shared" si="111"/>
      </c>
      <c r="AY94" s="131"/>
      <c r="AZ94" s="84">
        <f>IF(AY94="","",CONCATENATE(AY94,DATA!J89))</f>
      </c>
      <c r="BA94" s="81">
        <f t="shared" si="112"/>
      </c>
      <c r="BB94" s="81">
        <f t="shared" si="113"/>
      </c>
      <c r="BC94" s="82">
        <f t="shared" si="114"/>
      </c>
      <c r="BD94" s="81">
        <f t="shared" si="115"/>
      </c>
      <c r="BE94" s="82">
        <f t="shared" si="116"/>
      </c>
      <c r="BF94" s="81">
        <f t="shared" si="117"/>
      </c>
      <c r="BG94" s="82">
        <f t="shared" si="118"/>
      </c>
      <c r="BH94" s="81">
        <f t="shared" si="119"/>
      </c>
      <c r="BI94" s="82">
        <f t="shared" si="120"/>
      </c>
      <c r="BJ94" s="81">
        <f t="shared" si="121"/>
      </c>
      <c r="BK94" s="82">
        <f t="shared" si="122"/>
      </c>
      <c r="BL94" s="81">
        <f t="shared" si="123"/>
      </c>
      <c r="BM94" s="82">
        <f t="shared" si="124"/>
      </c>
      <c r="BN94" s="81">
        <f t="shared" si="125"/>
      </c>
      <c r="BO94" s="82">
        <f t="shared" si="126"/>
      </c>
      <c r="BP94" s="81">
        <f t="shared" si="127"/>
      </c>
      <c r="BQ94" s="82">
        <f t="shared" si="128"/>
      </c>
      <c r="BR94" s="81">
        <f t="shared" si="129"/>
      </c>
      <c r="BS94" s="82">
        <f t="shared" si="130"/>
      </c>
      <c r="BT94" s="81">
        <f t="shared" si="131"/>
      </c>
      <c r="BU94" s="82">
        <f t="shared" si="132"/>
      </c>
      <c r="BV94" s="81">
        <f t="shared" si="133"/>
      </c>
      <c r="BW94" s="82">
        <f t="shared" si="134"/>
      </c>
      <c r="BX94" s="81">
        <f t="shared" si="135"/>
      </c>
      <c r="BY94" s="82">
        <f t="shared" si="136"/>
      </c>
      <c r="BZ94" s="82">
        <f t="shared" si="137"/>
      </c>
      <c r="CA94" s="85">
        <f t="shared" si="138"/>
      </c>
      <c r="CB94" s="90"/>
      <c r="CC94" s="90"/>
      <c r="CD94" s="90"/>
      <c r="CE94" s="90"/>
      <c r="CF94" s="90"/>
      <c r="CG94" s="136"/>
      <c r="CH94" s="136"/>
      <c r="CI94" s="136"/>
      <c r="CJ94" s="135">
        <f t="shared" si="139"/>
      </c>
      <c r="CK94" s="135">
        <f t="shared" si="140"/>
        <v>0</v>
      </c>
      <c r="CL94" s="135">
        <f t="shared" si="141"/>
        <v>0</v>
      </c>
      <c r="CM94" s="135">
        <f t="shared" si="142"/>
        <v>0</v>
      </c>
      <c r="CN94" s="204">
        <f>TRIM('選手名簿'!G87)</f>
      </c>
      <c r="CO94" s="204">
        <f>TRIM('選手名簿'!H87)</f>
      </c>
      <c r="CQ94" s="179" t="s">
        <v>267</v>
      </c>
    </row>
    <row r="95" spans="1:95" s="74" customFormat="1" ht="14.25">
      <c r="A95" s="74">
        <f t="shared" si="87"/>
      </c>
      <c r="B95" s="74">
        <f t="shared" si="88"/>
      </c>
      <c r="C95" s="19">
        <v>85</v>
      </c>
      <c r="D95" s="198">
        <f>TRIM('選手名簿'!E88)</f>
      </c>
      <c r="E95" s="205">
        <f t="shared" si="89"/>
      </c>
      <c r="F95" s="205">
        <f t="shared" si="90"/>
      </c>
      <c r="G95" s="200">
        <f>TRIM('選手名簿'!J88)</f>
      </c>
      <c r="H95" s="200">
        <f>TRIM('選手名簿'!I88)</f>
      </c>
      <c r="I95" s="76"/>
      <c r="J95" s="125"/>
      <c r="K95" s="77">
        <f t="shared" si="79"/>
      </c>
      <c r="L95" s="78"/>
      <c r="M95" s="125"/>
      <c r="N95" s="77">
        <f t="shared" si="80"/>
      </c>
      <c r="O95" s="78"/>
      <c r="P95" s="79"/>
      <c r="Q95" s="77">
        <f t="shared" si="81"/>
      </c>
      <c r="R95" s="127"/>
      <c r="S95" s="80">
        <f t="shared" si="82"/>
        <v>0</v>
      </c>
      <c r="T95" s="80">
        <f t="shared" si="91"/>
      </c>
      <c r="U95" s="80">
        <f t="shared" si="92"/>
      </c>
      <c r="V95" s="129"/>
      <c r="W95" s="75">
        <f>IF(V95="","",CONCATENATE(V95,DATA!J90))</f>
      </c>
      <c r="X95" s="81">
        <f t="shared" si="93"/>
      </c>
      <c r="Y95" s="81">
        <f t="shared" si="143"/>
      </c>
      <c r="Z95" s="82">
        <f t="shared" si="144"/>
      </c>
      <c r="AA95" s="81">
        <f t="shared" si="145"/>
      </c>
      <c r="AB95" s="82">
        <f t="shared" si="146"/>
      </c>
      <c r="AC95" s="81">
        <f t="shared" si="94"/>
      </c>
      <c r="AD95" s="82">
        <f t="shared" si="95"/>
      </c>
      <c r="AE95" s="81">
        <f t="shared" si="96"/>
      </c>
      <c r="AF95" s="82">
        <f t="shared" si="97"/>
      </c>
      <c r="AG95" s="81">
        <f t="shared" si="98"/>
      </c>
      <c r="AH95" s="82">
        <f t="shared" si="99"/>
      </c>
      <c r="AI95" s="81">
        <f t="shared" si="100"/>
      </c>
      <c r="AJ95" s="82">
        <f t="shared" si="101"/>
      </c>
      <c r="AK95" s="81">
        <f t="shared" si="102"/>
      </c>
      <c r="AL95" s="82">
        <f t="shared" si="103"/>
      </c>
      <c r="AM95" s="81">
        <f t="shared" si="104"/>
      </c>
      <c r="AN95" s="82">
        <f t="shared" si="105"/>
      </c>
      <c r="AO95" s="81">
        <f t="shared" si="83"/>
      </c>
      <c r="AP95" s="82">
        <f t="shared" si="84"/>
      </c>
      <c r="AQ95" s="81">
        <f t="shared" si="106"/>
      </c>
      <c r="AR95" s="82">
        <f t="shared" si="107"/>
      </c>
      <c r="AS95" s="81">
        <f t="shared" si="85"/>
      </c>
      <c r="AT95" s="82">
        <f t="shared" si="86"/>
      </c>
      <c r="AU95" s="81">
        <f t="shared" si="108"/>
      </c>
      <c r="AV95" s="82">
        <f t="shared" si="109"/>
      </c>
      <c r="AW95" s="82">
        <f t="shared" si="110"/>
      </c>
      <c r="AX95" s="83">
        <f t="shared" si="111"/>
      </c>
      <c r="AY95" s="131"/>
      <c r="AZ95" s="84">
        <f>IF(AY95="","",CONCATENATE(AY95,DATA!J90))</f>
      </c>
      <c r="BA95" s="81">
        <f t="shared" si="112"/>
      </c>
      <c r="BB95" s="81">
        <f t="shared" si="113"/>
      </c>
      <c r="BC95" s="82">
        <f t="shared" si="114"/>
      </c>
      <c r="BD95" s="81">
        <f t="shared" si="115"/>
      </c>
      <c r="BE95" s="82">
        <f t="shared" si="116"/>
      </c>
      <c r="BF95" s="81">
        <f t="shared" si="117"/>
      </c>
      <c r="BG95" s="82">
        <f t="shared" si="118"/>
      </c>
      <c r="BH95" s="81">
        <f t="shared" si="119"/>
      </c>
      <c r="BI95" s="82">
        <f t="shared" si="120"/>
      </c>
      <c r="BJ95" s="81">
        <f t="shared" si="121"/>
      </c>
      <c r="BK95" s="82">
        <f t="shared" si="122"/>
      </c>
      <c r="BL95" s="81">
        <f t="shared" si="123"/>
      </c>
      <c r="BM95" s="82">
        <f t="shared" si="124"/>
      </c>
      <c r="BN95" s="81">
        <f t="shared" si="125"/>
      </c>
      <c r="BO95" s="82">
        <f t="shared" si="126"/>
      </c>
      <c r="BP95" s="81">
        <f t="shared" si="127"/>
      </c>
      <c r="BQ95" s="82">
        <f t="shared" si="128"/>
      </c>
      <c r="BR95" s="81">
        <f t="shared" si="129"/>
      </c>
      <c r="BS95" s="82">
        <f t="shared" si="130"/>
      </c>
      <c r="BT95" s="81">
        <f t="shared" si="131"/>
      </c>
      <c r="BU95" s="82">
        <f t="shared" si="132"/>
      </c>
      <c r="BV95" s="81">
        <f t="shared" si="133"/>
      </c>
      <c r="BW95" s="82">
        <f t="shared" si="134"/>
      </c>
      <c r="BX95" s="81">
        <f t="shared" si="135"/>
      </c>
      <c r="BY95" s="82">
        <f t="shared" si="136"/>
      </c>
      <c r="BZ95" s="82">
        <f t="shared" si="137"/>
      </c>
      <c r="CA95" s="85">
        <f t="shared" si="138"/>
      </c>
      <c r="CB95" s="90"/>
      <c r="CC95" s="90"/>
      <c r="CD95" s="90"/>
      <c r="CE95" s="90"/>
      <c r="CF95" s="90"/>
      <c r="CG95" s="136"/>
      <c r="CH95" s="136"/>
      <c r="CI95" s="136"/>
      <c r="CJ95" s="135">
        <f t="shared" si="139"/>
      </c>
      <c r="CK95" s="135">
        <f t="shared" si="140"/>
        <v>0</v>
      </c>
      <c r="CL95" s="135">
        <f t="shared" si="141"/>
        <v>0</v>
      </c>
      <c r="CM95" s="135">
        <f t="shared" si="142"/>
        <v>0</v>
      </c>
      <c r="CN95" s="204">
        <f>TRIM('選手名簿'!G88)</f>
      </c>
      <c r="CO95" s="204">
        <f>TRIM('選手名簿'!H88)</f>
      </c>
      <c r="CQ95" s="179" t="s">
        <v>268</v>
      </c>
    </row>
    <row r="96" spans="1:95" s="74" customFormat="1" ht="14.25">
      <c r="A96" s="74">
        <f t="shared" si="87"/>
      </c>
      <c r="B96" s="74">
        <f t="shared" si="88"/>
      </c>
      <c r="C96" s="19">
        <v>86</v>
      </c>
      <c r="D96" s="198">
        <f>TRIM('選手名簿'!E89)</f>
      </c>
      <c r="E96" s="205">
        <f t="shared" si="89"/>
      </c>
      <c r="F96" s="205">
        <f t="shared" si="90"/>
      </c>
      <c r="G96" s="200">
        <f>TRIM('選手名簿'!J89)</f>
      </c>
      <c r="H96" s="200">
        <f>TRIM('選手名簿'!I89)</f>
      </c>
      <c r="I96" s="76"/>
      <c r="J96" s="125"/>
      <c r="K96" s="77">
        <f t="shared" si="79"/>
      </c>
      <c r="L96" s="78"/>
      <c r="M96" s="125"/>
      <c r="N96" s="77">
        <f t="shared" si="80"/>
      </c>
      <c r="O96" s="78"/>
      <c r="P96" s="79"/>
      <c r="Q96" s="77">
        <f t="shared" si="81"/>
      </c>
      <c r="R96" s="127"/>
      <c r="S96" s="80">
        <f t="shared" si="82"/>
        <v>0</v>
      </c>
      <c r="T96" s="80">
        <f t="shared" si="91"/>
      </c>
      <c r="U96" s="80">
        <f t="shared" si="92"/>
      </c>
      <c r="V96" s="129"/>
      <c r="W96" s="75">
        <f>IF(V96="","",CONCATENATE(V96,DATA!J91))</f>
      </c>
      <c r="X96" s="81">
        <f t="shared" si="93"/>
      </c>
      <c r="Y96" s="81">
        <f t="shared" si="143"/>
      </c>
      <c r="Z96" s="82">
        <f t="shared" si="144"/>
      </c>
      <c r="AA96" s="81">
        <f t="shared" si="145"/>
      </c>
      <c r="AB96" s="82">
        <f t="shared" si="146"/>
      </c>
      <c r="AC96" s="81">
        <f t="shared" si="94"/>
      </c>
      <c r="AD96" s="82">
        <f t="shared" si="95"/>
      </c>
      <c r="AE96" s="81">
        <f t="shared" si="96"/>
      </c>
      <c r="AF96" s="82">
        <f t="shared" si="97"/>
      </c>
      <c r="AG96" s="81">
        <f t="shared" si="98"/>
      </c>
      <c r="AH96" s="82">
        <f t="shared" si="99"/>
      </c>
      <c r="AI96" s="81">
        <f t="shared" si="100"/>
      </c>
      <c r="AJ96" s="82">
        <f t="shared" si="101"/>
      </c>
      <c r="AK96" s="81">
        <f t="shared" si="102"/>
      </c>
      <c r="AL96" s="82">
        <f t="shared" si="103"/>
      </c>
      <c r="AM96" s="81">
        <f t="shared" si="104"/>
      </c>
      <c r="AN96" s="82">
        <f t="shared" si="105"/>
      </c>
      <c r="AO96" s="81">
        <f t="shared" si="83"/>
      </c>
      <c r="AP96" s="82">
        <f t="shared" si="84"/>
      </c>
      <c r="AQ96" s="81">
        <f t="shared" si="106"/>
      </c>
      <c r="AR96" s="82">
        <f t="shared" si="107"/>
      </c>
      <c r="AS96" s="81">
        <f t="shared" si="85"/>
      </c>
      <c r="AT96" s="82">
        <f t="shared" si="86"/>
      </c>
      <c r="AU96" s="81">
        <f t="shared" si="108"/>
      </c>
      <c r="AV96" s="82">
        <f t="shared" si="109"/>
      </c>
      <c r="AW96" s="82">
        <f t="shared" si="110"/>
      </c>
      <c r="AX96" s="83">
        <f t="shared" si="111"/>
      </c>
      <c r="AY96" s="131"/>
      <c r="AZ96" s="84">
        <f>IF(AY96="","",CONCATENATE(AY96,DATA!J91))</f>
      </c>
      <c r="BA96" s="81">
        <f t="shared" si="112"/>
      </c>
      <c r="BB96" s="81">
        <f t="shared" si="113"/>
      </c>
      <c r="BC96" s="82">
        <f t="shared" si="114"/>
      </c>
      <c r="BD96" s="81">
        <f t="shared" si="115"/>
      </c>
      <c r="BE96" s="82">
        <f t="shared" si="116"/>
      </c>
      <c r="BF96" s="81">
        <f t="shared" si="117"/>
      </c>
      <c r="BG96" s="82">
        <f t="shared" si="118"/>
      </c>
      <c r="BH96" s="81">
        <f t="shared" si="119"/>
      </c>
      <c r="BI96" s="82">
        <f t="shared" si="120"/>
      </c>
      <c r="BJ96" s="81">
        <f t="shared" si="121"/>
      </c>
      <c r="BK96" s="82">
        <f t="shared" si="122"/>
      </c>
      <c r="BL96" s="81">
        <f t="shared" si="123"/>
      </c>
      <c r="BM96" s="82">
        <f t="shared" si="124"/>
      </c>
      <c r="BN96" s="81">
        <f t="shared" si="125"/>
      </c>
      <c r="BO96" s="82">
        <f t="shared" si="126"/>
      </c>
      <c r="BP96" s="81">
        <f t="shared" si="127"/>
      </c>
      <c r="BQ96" s="82">
        <f t="shared" si="128"/>
      </c>
      <c r="BR96" s="81">
        <f t="shared" si="129"/>
      </c>
      <c r="BS96" s="82">
        <f t="shared" si="130"/>
      </c>
      <c r="BT96" s="81">
        <f t="shared" si="131"/>
      </c>
      <c r="BU96" s="82">
        <f t="shared" si="132"/>
      </c>
      <c r="BV96" s="81">
        <f t="shared" si="133"/>
      </c>
      <c r="BW96" s="82">
        <f t="shared" si="134"/>
      </c>
      <c r="BX96" s="81">
        <f t="shared" si="135"/>
      </c>
      <c r="BY96" s="82">
        <f t="shared" si="136"/>
      </c>
      <c r="BZ96" s="82">
        <f t="shared" si="137"/>
      </c>
      <c r="CA96" s="85">
        <f t="shared" si="138"/>
      </c>
      <c r="CB96" s="90"/>
      <c r="CC96" s="90"/>
      <c r="CD96" s="90"/>
      <c r="CE96" s="90"/>
      <c r="CF96" s="90"/>
      <c r="CG96" s="136"/>
      <c r="CH96" s="136"/>
      <c r="CI96" s="136"/>
      <c r="CJ96" s="135">
        <f t="shared" si="139"/>
      </c>
      <c r="CK96" s="135">
        <f t="shared" si="140"/>
        <v>0</v>
      </c>
      <c r="CL96" s="135">
        <f t="shared" si="141"/>
        <v>0</v>
      </c>
      <c r="CM96" s="135">
        <f t="shared" si="142"/>
        <v>0</v>
      </c>
      <c r="CN96" s="204">
        <f>TRIM('選手名簿'!G89)</f>
      </c>
      <c r="CO96" s="204">
        <f>TRIM('選手名簿'!H89)</f>
      </c>
      <c r="CQ96" s="179" t="s">
        <v>269</v>
      </c>
    </row>
    <row r="97" spans="1:95" s="74" customFormat="1" ht="14.25">
      <c r="A97" s="74">
        <f t="shared" si="87"/>
      </c>
      <c r="B97" s="74">
        <f t="shared" si="88"/>
      </c>
      <c r="C97" s="19">
        <v>87</v>
      </c>
      <c r="D97" s="198">
        <f>TRIM('選手名簿'!E90)</f>
      </c>
      <c r="E97" s="205">
        <f t="shared" si="89"/>
      </c>
      <c r="F97" s="205">
        <f t="shared" si="90"/>
      </c>
      <c r="G97" s="200">
        <f>TRIM('選手名簿'!J90)</f>
      </c>
      <c r="H97" s="200">
        <f>TRIM('選手名簿'!I90)</f>
      </c>
      <c r="I97" s="76"/>
      <c r="J97" s="125"/>
      <c r="K97" s="77">
        <f t="shared" si="79"/>
      </c>
      <c r="L97" s="78"/>
      <c r="M97" s="125"/>
      <c r="N97" s="77">
        <f t="shared" si="80"/>
      </c>
      <c r="O97" s="78"/>
      <c r="P97" s="79"/>
      <c r="Q97" s="77">
        <f t="shared" si="81"/>
      </c>
      <c r="R97" s="127"/>
      <c r="S97" s="80">
        <f t="shared" si="82"/>
        <v>0</v>
      </c>
      <c r="T97" s="80">
        <f t="shared" si="91"/>
      </c>
      <c r="U97" s="80">
        <f t="shared" si="92"/>
      </c>
      <c r="V97" s="129"/>
      <c r="W97" s="75">
        <f>IF(V97="","",CONCATENATE(V97,DATA!J92))</f>
      </c>
      <c r="X97" s="81">
        <f t="shared" si="93"/>
      </c>
      <c r="Y97" s="81">
        <f t="shared" si="143"/>
      </c>
      <c r="Z97" s="82">
        <f t="shared" si="144"/>
      </c>
      <c r="AA97" s="81">
        <f t="shared" si="145"/>
      </c>
      <c r="AB97" s="82">
        <f t="shared" si="146"/>
      </c>
      <c r="AC97" s="81">
        <f t="shared" si="94"/>
      </c>
      <c r="AD97" s="82">
        <f t="shared" si="95"/>
      </c>
      <c r="AE97" s="81">
        <f t="shared" si="96"/>
      </c>
      <c r="AF97" s="82">
        <f t="shared" si="97"/>
      </c>
      <c r="AG97" s="81">
        <f t="shared" si="98"/>
      </c>
      <c r="AH97" s="82">
        <f t="shared" si="99"/>
      </c>
      <c r="AI97" s="81">
        <f t="shared" si="100"/>
      </c>
      <c r="AJ97" s="82">
        <f t="shared" si="101"/>
      </c>
      <c r="AK97" s="81">
        <f t="shared" si="102"/>
      </c>
      <c r="AL97" s="82">
        <f t="shared" si="103"/>
      </c>
      <c r="AM97" s="81">
        <f t="shared" si="104"/>
      </c>
      <c r="AN97" s="82">
        <f t="shared" si="105"/>
      </c>
      <c r="AO97" s="81">
        <f t="shared" si="83"/>
      </c>
      <c r="AP97" s="82">
        <f t="shared" si="84"/>
      </c>
      <c r="AQ97" s="81">
        <f t="shared" si="106"/>
      </c>
      <c r="AR97" s="82">
        <f t="shared" si="107"/>
      </c>
      <c r="AS97" s="81">
        <f t="shared" si="85"/>
      </c>
      <c r="AT97" s="82">
        <f t="shared" si="86"/>
      </c>
      <c r="AU97" s="81">
        <f t="shared" si="108"/>
      </c>
      <c r="AV97" s="82">
        <f t="shared" si="109"/>
      </c>
      <c r="AW97" s="82">
        <f t="shared" si="110"/>
      </c>
      <c r="AX97" s="83">
        <f t="shared" si="111"/>
      </c>
      <c r="AY97" s="131"/>
      <c r="AZ97" s="84">
        <f>IF(AY97="","",CONCATENATE(AY97,DATA!J92))</f>
      </c>
      <c r="BA97" s="81">
        <f t="shared" si="112"/>
      </c>
      <c r="BB97" s="81">
        <f t="shared" si="113"/>
      </c>
      <c r="BC97" s="82">
        <f t="shared" si="114"/>
      </c>
      <c r="BD97" s="81">
        <f t="shared" si="115"/>
      </c>
      <c r="BE97" s="82">
        <f t="shared" si="116"/>
      </c>
      <c r="BF97" s="81">
        <f t="shared" si="117"/>
      </c>
      <c r="BG97" s="82">
        <f t="shared" si="118"/>
      </c>
      <c r="BH97" s="81">
        <f t="shared" si="119"/>
      </c>
      <c r="BI97" s="82">
        <f t="shared" si="120"/>
      </c>
      <c r="BJ97" s="81">
        <f t="shared" si="121"/>
      </c>
      <c r="BK97" s="82">
        <f t="shared" si="122"/>
      </c>
      <c r="BL97" s="81">
        <f t="shared" si="123"/>
      </c>
      <c r="BM97" s="82">
        <f t="shared" si="124"/>
      </c>
      <c r="BN97" s="81">
        <f t="shared" si="125"/>
      </c>
      <c r="BO97" s="82">
        <f t="shared" si="126"/>
      </c>
      <c r="BP97" s="81">
        <f t="shared" si="127"/>
      </c>
      <c r="BQ97" s="82">
        <f t="shared" si="128"/>
      </c>
      <c r="BR97" s="81">
        <f t="shared" si="129"/>
      </c>
      <c r="BS97" s="82">
        <f t="shared" si="130"/>
      </c>
      <c r="BT97" s="81">
        <f t="shared" si="131"/>
      </c>
      <c r="BU97" s="82">
        <f t="shared" si="132"/>
      </c>
      <c r="BV97" s="81">
        <f t="shared" si="133"/>
      </c>
      <c r="BW97" s="82">
        <f t="shared" si="134"/>
      </c>
      <c r="BX97" s="81">
        <f t="shared" si="135"/>
      </c>
      <c r="BY97" s="82">
        <f t="shared" si="136"/>
      </c>
      <c r="BZ97" s="82">
        <f t="shared" si="137"/>
      </c>
      <c r="CA97" s="85">
        <f t="shared" si="138"/>
      </c>
      <c r="CB97" s="90"/>
      <c r="CC97" s="90"/>
      <c r="CD97" s="90"/>
      <c r="CE97" s="90"/>
      <c r="CF97" s="90"/>
      <c r="CG97" s="136"/>
      <c r="CH97" s="136"/>
      <c r="CI97" s="136"/>
      <c r="CJ97" s="135">
        <f t="shared" si="139"/>
      </c>
      <c r="CK97" s="135">
        <f t="shared" si="140"/>
        <v>0</v>
      </c>
      <c r="CL97" s="135">
        <f t="shared" si="141"/>
        <v>0</v>
      </c>
      <c r="CM97" s="135">
        <f t="shared" si="142"/>
        <v>0</v>
      </c>
      <c r="CN97" s="204">
        <f>TRIM('選手名簿'!G90)</f>
      </c>
      <c r="CO97" s="204">
        <f>TRIM('選手名簿'!H90)</f>
      </c>
      <c r="CQ97" s="179" t="s">
        <v>270</v>
      </c>
    </row>
    <row r="98" spans="1:95" s="74" customFormat="1" ht="14.25">
      <c r="A98" s="74">
        <f t="shared" si="87"/>
      </c>
      <c r="B98" s="74">
        <f t="shared" si="88"/>
      </c>
      <c r="C98" s="19">
        <v>88</v>
      </c>
      <c r="D98" s="198">
        <f>TRIM('選手名簿'!E91)</f>
      </c>
      <c r="E98" s="205">
        <f t="shared" si="89"/>
      </c>
      <c r="F98" s="205">
        <f t="shared" si="90"/>
      </c>
      <c r="G98" s="200">
        <f>TRIM('選手名簿'!J91)</f>
      </c>
      <c r="H98" s="200">
        <f>TRIM('選手名簿'!I91)</f>
      </c>
      <c r="I98" s="76"/>
      <c r="J98" s="125"/>
      <c r="K98" s="77">
        <f t="shared" si="79"/>
      </c>
      <c r="L98" s="78"/>
      <c r="M98" s="125"/>
      <c r="N98" s="77">
        <f t="shared" si="80"/>
      </c>
      <c r="O98" s="78"/>
      <c r="P98" s="79"/>
      <c r="Q98" s="77">
        <f t="shared" si="81"/>
      </c>
      <c r="R98" s="127"/>
      <c r="S98" s="80">
        <f t="shared" si="82"/>
        <v>0</v>
      </c>
      <c r="T98" s="80">
        <f t="shared" si="91"/>
      </c>
      <c r="U98" s="80">
        <f t="shared" si="92"/>
      </c>
      <c r="V98" s="129"/>
      <c r="W98" s="75">
        <f>IF(V98="","",CONCATENATE(V98,DATA!J93))</f>
      </c>
      <c r="X98" s="81">
        <f t="shared" si="93"/>
      </c>
      <c r="Y98" s="81">
        <f t="shared" si="143"/>
      </c>
      <c r="Z98" s="82">
        <f t="shared" si="144"/>
      </c>
      <c r="AA98" s="81">
        <f t="shared" si="145"/>
      </c>
      <c r="AB98" s="82">
        <f t="shared" si="146"/>
      </c>
      <c r="AC98" s="81">
        <f t="shared" si="94"/>
      </c>
      <c r="AD98" s="82">
        <f t="shared" si="95"/>
      </c>
      <c r="AE98" s="81">
        <f t="shared" si="96"/>
      </c>
      <c r="AF98" s="82">
        <f t="shared" si="97"/>
      </c>
      <c r="AG98" s="81">
        <f t="shared" si="98"/>
      </c>
      <c r="AH98" s="82">
        <f t="shared" si="99"/>
      </c>
      <c r="AI98" s="81">
        <f t="shared" si="100"/>
      </c>
      <c r="AJ98" s="82">
        <f t="shared" si="101"/>
      </c>
      <c r="AK98" s="81">
        <f t="shared" si="102"/>
      </c>
      <c r="AL98" s="82">
        <f t="shared" si="103"/>
      </c>
      <c r="AM98" s="81">
        <f t="shared" si="104"/>
      </c>
      <c r="AN98" s="82">
        <f t="shared" si="105"/>
      </c>
      <c r="AO98" s="81">
        <f t="shared" si="83"/>
      </c>
      <c r="AP98" s="82">
        <f t="shared" si="84"/>
      </c>
      <c r="AQ98" s="81">
        <f t="shared" si="106"/>
      </c>
      <c r="AR98" s="82">
        <f t="shared" si="107"/>
      </c>
      <c r="AS98" s="81">
        <f t="shared" si="85"/>
      </c>
      <c r="AT98" s="82">
        <f t="shared" si="86"/>
      </c>
      <c r="AU98" s="81">
        <f t="shared" si="108"/>
      </c>
      <c r="AV98" s="82">
        <f t="shared" si="109"/>
      </c>
      <c r="AW98" s="82">
        <f t="shared" si="110"/>
      </c>
      <c r="AX98" s="83">
        <f t="shared" si="111"/>
      </c>
      <c r="AY98" s="131"/>
      <c r="AZ98" s="84">
        <f>IF(AY98="","",CONCATENATE(AY98,DATA!J93))</f>
      </c>
      <c r="BA98" s="81">
        <f t="shared" si="112"/>
      </c>
      <c r="BB98" s="81">
        <f t="shared" si="113"/>
      </c>
      <c r="BC98" s="82">
        <f t="shared" si="114"/>
      </c>
      <c r="BD98" s="81">
        <f t="shared" si="115"/>
      </c>
      <c r="BE98" s="82">
        <f t="shared" si="116"/>
      </c>
      <c r="BF98" s="81">
        <f t="shared" si="117"/>
      </c>
      <c r="BG98" s="82">
        <f t="shared" si="118"/>
      </c>
      <c r="BH98" s="81">
        <f t="shared" si="119"/>
      </c>
      <c r="BI98" s="82">
        <f t="shared" si="120"/>
      </c>
      <c r="BJ98" s="81">
        <f t="shared" si="121"/>
      </c>
      <c r="BK98" s="82">
        <f t="shared" si="122"/>
      </c>
      <c r="BL98" s="81">
        <f t="shared" si="123"/>
      </c>
      <c r="BM98" s="82">
        <f t="shared" si="124"/>
      </c>
      <c r="BN98" s="81">
        <f t="shared" si="125"/>
      </c>
      <c r="BO98" s="82">
        <f t="shared" si="126"/>
      </c>
      <c r="BP98" s="81">
        <f t="shared" si="127"/>
      </c>
      <c r="BQ98" s="82">
        <f t="shared" si="128"/>
      </c>
      <c r="BR98" s="81">
        <f t="shared" si="129"/>
      </c>
      <c r="BS98" s="82">
        <f t="shared" si="130"/>
      </c>
      <c r="BT98" s="81">
        <f t="shared" si="131"/>
      </c>
      <c r="BU98" s="82">
        <f t="shared" si="132"/>
      </c>
      <c r="BV98" s="81">
        <f t="shared" si="133"/>
      </c>
      <c r="BW98" s="82">
        <f t="shared" si="134"/>
      </c>
      <c r="BX98" s="81">
        <f t="shared" si="135"/>
      </c>
      <c r="BY98" s="82">
        <f t="shared" si="136"/>
      </c>
      <c r="BZ98" s="82">
        <f t="shared" si="137"/>
      </c>
      <c r="CA98" s="85">
        <f t="shared" si="138"/>
      </c>
      <c r="CB98" s="90"/>
      <c r="CC98" s="90"/>
      <c r="CD98" s="90"/>
      <c r="CE98" s="90"/>
      <c r="CF98" s="90"/>
      <c r="CG98" s="136"/>
      <c r="CH98" s="136"/>
      <c r="CI98" s="136"/>
      <c r="CJ98" s="135">
        <f t="shared" si="139"/>
      </c>
      <c r="CK98" s="135">
        <f t="shared" si="140"/>
        <v>0</v>
      </c>
      <c r="CL98" s="135">
        <f t="shared" si="141"/>
        <v>0</v>
      </c>
      <c r="CM98" s="135">
        <f t="shared" si="142"/>
        <v>0</v>
      </c>
      <c r="CN98" s="204">
        <f>TRIM('選手名簿'!G91)</f>
      </c>
      <c r="CO98" s="204">
        <f>TRIM('選手名簿'!H91)</f>
      </c>
      <c r="CQ98" s="179" t="s">
        <v>271</v>
      </c>
    </row>
    <row r="99" spans="1:95" s="74" customFormat="1" ht="14.25">
      <c r="A99" s="74">
        <f t="shared" si="87"/>
      </c>
      <c r="B99" s="74">
        <f t="shared" si="88"/>
      </c>
      <c r="C99" s="19">
        <v>89</v>
      </c>
      <c r="D99" s="198">
        <f>TRIM('選手名簿'!E92)</f>
      </c>
      <c r="E99" s="205">
        <f t="shared" si="89"/>
      </c>
      <c r="F99" s="205">
        <f t="shared" si="90"/>
      </c>
      <c r="G99" s="200">
        <f>TRIM('選手名簿'!J92)</f>
      </c>
      <c r="H99" s="200">
        <f>TRIM('選手名簿'!I92)</f>
      </c>
      <c r="I99" s="76"/>
      <c r="J99" s="125"/>
      <c r="K99" s="77">
        <f t="shared" si="79"/>
      </c>
      <c r="L99" s="78"/>
      <c r="M99" s="125"/>
      <c r="N99" s="77">
        <f t="shared" si="80"/>
      </c>
      <c r="O99" s="78"/>
      <c r="P99" s="79"/>
      <c r="Q99" s="77">
        <f t="shared" si="81"/>
      </c>
      <c r="R99" s="127"/>
      <c r="S99" s="80">
        <f t="shared" si="82"/>
        <v>0</v>
      </c>
      <c r="T99" s="80">
        <f t="shared" si="91"/>
      </c>
      <c r="U99" s="80">
        <f t="shared" si="92"/>
      </c>
      <c r="V99" s="129"/>
      <c r="W99" s="75">
        <f>IF(V99="","",CONCATENATE(V99,DATA!J94))</f>
      </c>
      <c r="X99" s="81">
        <f t="shared" si="93"/>
      </c>
      <c r="Y99" s="81">
        <f t="shared" si="143"/>
      </c>
      <c r="Z99" s="82">
        <f t="shared" si="144"/>
      </c>
      <c r="AA99" s="81">
        <f t="shared" si="145"/>
      </c>
      <c r="AB99" s="82">
        <f t="shared" si="146"/>
      </c>
      <c r="AC99" s="81">
        <f t="shared" si="94"/>
      </c>
      <c r="AD99" s="82">
        <f t="shared" si="95"/>
      </c>
      <c r="AE99" s="81">
        <f t="shared" si="96"/>
      </c>
      <c r="AF99" s="82">
        <f t="shared" si="97"/>
      </c>
      <c r="AG99" s="81">
        <f t="shared" si="98"/>
      </c>
      <c r="AH99" s="82">
        <f t="shared" si="99"/>
      </c>
      <c r="AI99" s="81">
        <f t="shared" si="100"/>
      </c>
      <c r="AJ99" s="82">
        <f t="shared" si="101"/>
      </c>
      <c r="AK99" s="81">
        <f t="shared" si="102"/>
      </c>
      <c r="AL99" s="82">
        <f t="shared" si="103"/>
      </c>
      <c r="AM99" s="81">
        <f t="shared" si="104"/>
      </c>
      <c r="AN99" s="82">
        <f t="shared" si="105"/>
      </c>
      <c r="AO99" s="81">
        <f t="shared" si="83"/>
      </c>
      <c r="AP99" s="82">
        <f t="shared" si="84"/>
      </c>
      <c r="AQ99" s="81">
        <f t="shared" si="106"/>
      </c>
      <c r="AR99" s="82">
        <f t="shared" si="107"/>
      </c>
      <c r="AS99" s="81">
        <f t="shared" si="85"/>
      </c>
      <c r="AT99" s="82">
        <f t="shared" si="86"/>
      </c>
      <c r="AU99" s="81">
        <f t="shared" si="108"/>
      </c>
      <c r="AV99" s="82">
        <f t="shared" si="109"/>
      </c>
      <c r="AW99" s="82">
        <f t="shared" si="110"/>
      </c>
      <c r="AX99" s="83">
        <f t="shared" si="111"/>
      </c>
      <c r="AY99" s="131"/>
      <c r="AZ99" s="84">
        <f>IF(AY99="","",CONCATENATE(AY99,DATA!J94))</f>
      </c>
      <c r="BA99" s="81">
        <f t="shared" si="112"/>
      </c>
      <c r="BB99" s="81">
        <f t="shared" si="113"/>
      </c>
      <c r="BC99" s="82">
        <f t="shared" si="114"/>
      </c>
      <c r="BD99" s="81">
        <f t="shared" si="115"/>
      </c>
      <c r="BE99" s="82">
        <f t="shared" si="116"/>
      </c>
      <c r="BF99" s="81">
        <f t="shared" si="117"/>
      </c>
      <c r="BG99" s="82">
        <f t="shared" si="118"/>
      </c>
      <c r="BH99" s="81">
        <f t="shared" si="119"/>
      </c>
      <c r="BI99" s="82">
        <f t="shared" si="120"/>
      </c>
      <c r="BJ99" s="81">
        <f t="shared" si="121"/>
      </c>
      <c r="BK99" s="82">
        <f t="shared" si="122"/>
      </c>
      <c r="BL99" s="81">
        <f t="shared" si="123"/>
      </c>
      <c r="BM99" s="82">
        <f t="shared" si="124"/>
      </c>
      <c r="BN99" s="81">
        <f t="shared" si="125"/>
      </c>
      <c r="BO99" s="82">
        <f t="shared" si="126"/>
      </c>
      <c r="BP99" s="81">
        <f t="shared" si="127"/>
      </c>
      <c r="BQ99" s="82">
        <f t="shared" si="128"/>
      </c>
      <c r="BR99" s="81">
        <f t="shared" si="129"/>
      </c>
      <c r="BS99" s="82">
        <f t="shared" si="130"/>
      </c>
      <c r="BT99" s="81">
        <f t="shared" si="131"/>
      </c>
      <c r="BU99" s="82">
        <f t="shared" si="132"/>
      </c>
      <c r="BV99" s="81">
        <f t="shared" si="133"/>
      </c>
      <c r="BW99" s="82">
        <f t="shared" si="134"/>
      </c>
      <c r="BX99" s="81">
        <f t="shared" si="135"/>
      </c>
      <c r="BY99" s="82">
        <f t="shared" si="136"/>
      </c>
      <c r="BZ99" s="82">
        <f t="shared" si="137"/>
      </c>
      <c r="CA99" s="85">
        <f t="shared" si="138"/>
      </c>
      <c r="CB99" s="90"/>
      <c r="CC99" s="90"/>
      <c r="CD99" s="90"/>
      <c r="CE99" s="90"/>
      <c r="CF99" s="90"/>
      <c r="CG99" s="136"/>
      <c r="CH99" s="136"/>
      <c r="CI99" s="136"/>
      <c r="CJ99" s="135">
        <f t="shared" si="139"/>
      </c>
      <c r="CK99" s="135">
        <f t="shared" si="140"/>
        <v>0</v>
      </c>
      <c r="CL99" s="135">
        <f t="shared" si="141"/>
        <v>0</v>
      </c>
      <c r="CM99" s="135">
        <f t="shared" si="142"/>
        <v>0</v>
      </c>
      <c r="CN99" s="204">
        <f>TRIM('選手名簿'!G92)</f>
      </c>
      <c r="CO99" s="204">
        <f>TRIM('選手名簿'!H92)</f>
      </c>
      <c r="CQ99" s="179" t="s">
        <v>324</v>
      </c>
    </row>
    <row r="100" spans="1:95" s="74" customFormat="1" ht="14.25">
      <c r="A100" s="74">
        <f t="shared" si="87"/>
      </c>
      <c r="B100" s="74">
        <f t="shared" si="88"/>
      </c>
      <c r="C100" s="19">
        <v>90</v>
      </c>
      <c r="D100" s="198">
        <f>TRIM('選手名簿'!E93)</f>
      </c>
      <c r="E100" s="205">
        <f t="shared" si="89"/>
      </c>
      <c r="F100" s="205">
        <f t="shared" si="90"/>
      </c>
      <c r="G100" s="200">
        <f>TRIM('選手名簿'!J93)</f>
      </c>
      <c r="H100" s="200">
        <f>TRIM('選手名簿'!I93)</f>
      </c>
      <c r="I100" s="76"/>
      <c r="J100" s="125"/>
      <c r="K100" s="77">
        <f t="shared" si="79"/>
      </c>
      <c r="L100" s="78"/>
      <c r="M100" s="125"/>
      <c r="N100" s="77">
        <f t="shared" si="80"/>
      </c>
      <c r="O100" s="78"/>
      <c r="P100" s="79"/>
      <c r="Q100" s="77">
        <f t="shared" si="81"/>
      </c>
      <c r="R100" s="127"/>
      <c r="S100" s="80">
        <f t="shared" si="82"/>
        <v>0</v>
      </c>
      <c r="T100" s="80">
        <f t="shared" si="91"/>
      </c>
      <c r="U100" s="80">
        <f t="shared" si="92"/>
      </c>
      <c r="V100" s="129"/>
      <c r="W100" s="75">
        <f>IF(V100="","",CONCATENATE(V100,DATA!J95))</f>
      </c>
      <c r="X100" s="81">
        <f t="shared" si="93"/>
      </c>
      <c r="Y100" s="81">
        <f t="shared" si="143"/>
      </c>
      <c r="Z100" s="82">
        <f t="shared" si="144"/>
      </c>
      <c r="AA100" s="81">
        <f t="shared" si="145"/>
      </c>
      <c r="AB100" s="82">
        <f t="shared" si="146"/>
      </c>
      <c r="AC100" s="81">
        <f t="shared" si="94"/>
      </c>
      <c r="AD100" s="82">
        <f t="shared" si="95"/>
      </c>
      <c r="AE100" s="81">
        <f t="shared" si="96"/>
      </c>
      <c r="AF100" s="82">
        <f t="shared" si="97"/>
      </c>
      <c r="AG100" s="81">
        <f t="shared" si="98"/>
      </c>
      <c r="AH100" s="82">
        <f t="shared" si="99"/>
      </c>
      <c r="AI100" s="81">
        <f t="shared" si="100"/>
      </c>
      <c r="AJ100" s="82">
        <f t="shared" si="101"/>
      </c>
      <c r="AK100" s="81">
        <f t="shared" si="102"/>
      </c>
      <c r="AL100" s="82">
        <f t="shared" si="103"/>
      </c>
      <c r="AM100" s="81">
        <f t="shared" si="104"/>
      </c>
      <c r="AN100" s="82">
        <f t="shared" si="105"/>
      </c>
      <c r="AO100" s="81">
        <f t="shared" si="83"/>
      </c>
      <c r="AP100" s="82">
        <f t="shared" si="84"/>
      </c>
      <c r="AQ100" s="81">
        <f t="shared" si="106"/>
      </c>
      <c r="AR100" s="82">
        <f t="shared" si="107"/>
      </c>
      <c r="AS100" s="81">
        <f t="shared" si="85"/>
      </c>
      <c r="AT100" s="82">
        <f t="shared" si="86"/>
      </c>
      <c r="AU100" s="81">
        <f t="shared" si="108"/>
      </c>
      <c r="AV100" s="82">
        <f t="shared" si="109"/>
      </c>
      <c r="AW100" s="82">
        <f t="shared" si="110"/>
      </c>
      <c r="AX100" s="83">
        <f t="shared" si="111"/>
      </c>
      <c r="AY100" s="131"/>
      <c r="AZ100" s="84">
        <f>IF(AY100="","",CONCATENATE(AY100,DATA!J95))</f>
      </c>
      <c r="BA100" s="81">
        <f t="shared" si="112"/>
      </c>
      <c r="BB100" s="81">
        <f t="shared" si="113"/>
      </c>
      <c r="BC100" s="82">
        <f t="shared" si="114"/>
      </c>
      <c r="BD100" s="81">
        <f t="shared" si="115"/>
      </c>
      <c r="BE100" s="82">
        <f t="shared" si="116"/>
      </c>
      <c r="BF100" s="81">
        <f t="shared" si="117"/>
      </c>
      <c r="BG100" s="82">
        <f t="shared" si="118"/>
      </c>
      <c r="BH100" s="81">
        <f t="shared" si="119"/>
      </c>
      <c r="BI100" s="82">
        <f t="shared" si="120"/>
      </c>
      <c r="BJ100" s="81">
        <f t="shared" si="121"/>
      </c>
      <c r="BK100" s="82">
        <f t="shared" si="122"/>
      </c>
      <c r="BL100" s="81">
        <f t="shared" si="123"/>
      </c>
      <c r="BM100" s="82">
        <f t="shared" si="124"/>
      </c>
      <c r="BN100" s="81">
        <f t="shared" si="125"/>
      </c>
      <c r="BO100" s="82">
        <f t="shared" si="126"/>
      </c>
      <c r="BP100" s="81">
        <f t="shared" si="127"/>
      </c>
      <c r="BQ100" s="82">
        <f t="shared" si="128"/>
      </c>
      <c r="BR100" s="81">
        <f t="shared" si="129"/>
      </c>
      <c r="BS100" s="82">
        <f t="shared" si="130"/>
      </c>
      <c r="BT100" s="81">
        <f t="shared" si="131"/>
      </c>
      <c r="BU100" s="82">
        <f t="shared" si="132"/>
      </c>
      <c r="BV100" s="81">
        <f t="shared" si="133"/>
      </c>
      <c r="BW100" s="82">
        <f t="shared" si="134"/>
      </c>
      <c r="BX100" s="81">
        <f t="shared" si="135"/>
      </c>
      <c r="BY100" s="82">
        <f t="shared" si="136"/>
      </c>
      <c r="BZ100" s="82">
        <f t="shared" si="137"/>
      </c>
      <c r="CA100" s="85">
        <f t="shared" si="138"/>
      </c>
      <c r="CB100" s="90"/>
      <c r="CC100" s="90"/>
      <c r="CD100" s="90"/>
      <c r="CE100" s="90"/>
      <c r="CF100" s="90"/>
      <c r="CG100" s="136"/>
      <c r="CH100" s="136"/>
      <c r="CI100" s="136"/>
      <c r="CJ100" s="135">
        <f t="shared" si="139"/>
      </c>
      <c r="CK100" s="135">
        <f t="shared" si="140"/>
        <v>0</v>
      </c>
      <c r="CL100" s="135">
        <f t="shared" si="141"/>
        <v>0</v>
      </c>
      <c r="CM100" s="135">
        <f t="shared" si="142"/>
        <v>0</v>
      </c>
      <c r="CN100" s="204">
        <f>TRIM('選手名簿'!G93)</f>
      </c>
      <c r="CO100" s="204">
        <f>TRIM('選手名簿'!H93)</f>
      </c>
      <c r="CQ100" s="179" t="s">
        <v>325</v>
      </c>
    </row>
    <row r="101" spans="1:95" s="74" customFormat="1" ht="14.25">
      <c r="A101" s="74">
        <f t="shared" si="87"/>
      </c>
      <c r="B101" s="74">
        <f t="shared" si="88"/>
      </c>
      <c r="C101" s="19">
        <v>91</v>
      </c>
      <c r="D101" s="198">
        <f>TRIM('選手名簿'!E94)</f>
      </c>
      <c r="E101" s="205">
        <f t="shared" si="89"/>
      </c>
      <c r="F101" s="205">
        <f t="shared" si="90"/>
      </c>
      <c r="G101" s="200">
        <f>TRIM('選手名簿'!J94)</f>
      </c>
      <c r="H101" s="200">
        <f>TRIM('選手名簿'!I94)</f>
      </c>
      <c r="I101" s="76"/>
      <c r="J101" s="125"/>
      <c r="K101" s="77">
        <f t="shared" si="79"/>
      </c>
      <c r="L101" s="78"/>
      <c r="M101" s="125"/>
      <c r="N101" s="77">
        <f t="shared" si="80"/>
      </c>
      <c r="O101" s="78"/>
      <c r="P101" s="79"/>
      <c r="Q101" s="77">
        <f t="shared" si="81"/>
      </c>
      <c r="R101" s="127"/>
      <c r="S101" s="80">
        <f t="shared" si="82"/>
        <v>0</v>
      </c>
      <c r="T101" s="80">
        <f t="shared" si="91"/>
      </c>
      <c r="U101" s="80">
        <f t="shared" si="92"/>
      </c>
      <c r="V101" s="129"/>
      <c r="W101" s="75">
        <f>IF(V101="","",CONCATENATE(V101,DATA!J96))</f>
      </c>
      <c r="X101" s="81">
        <f t="shared" si="93"/>
      </c>
      <c r="Y101" s="81">
        <f t="shared" si="143"/>
      </c>
      <c r="Z101" s="82">
        <f t="shared" si="144"/>
      </c>
      <c r="AA101" s="81">
        <f t="shared" si="145"/>
      </c>
      <c r="AB101" s="82">
        <f t="shared" si="146"/>
      </c>
      <c r="AC101" s="81">
        <f t="shared" si="94"/>
      </c>
      <c r="AD101" s="82">
        <f t="shared" si="95"/>
      </c>
      <c r="AE101" s="81">
        <f t="shared" si="96"/>
      </c>
      <c r="AF101" s="82">
        <f t="shared" si="97"/>
      </c>
      <c r="AG101" s="81">
        <f t="shared" si="98"/>
      </c>
      <c r="AH101" s="82">
        <f t="shared" si="99"/>
      </c>
      <c r="AI101" s="81">
        <f t="shared" si="100"/>
      </c>
      <c r="AJ101" s="82">
        <f t="shared" si="101"/>
      </c>
      <c r="AK101" s="81">
        <f t="shared" si="102"/>
      </c>
      <c r="AL101" s="82">
        <f t="shared" si="103"/>
      </c>
      <c r="AM101" s="81">
        <f t="shared" si="104"/>
      </c>
      <c r="AN101" s="82">
        <f t="shared" si="105"/>
      </c>
      <c r="AO101" s="81">
        <f t="shared" si="83"/>
      </c>
      <c r="AP101" s="82">
        <f t="shared" si="84"/>
      </c>
      <c r="AQ101" s="81">
        <f t="shared" si="106"/>
      </c>
      <c r="AR101" s="82">
        <f t="shared" si="107"/>
      </c>
      <c r="AS101" s="81">
        <f t="shared" si="85"/>
      </c>
      <c r="AT101" s="82">
        <f t="shared" si="86"/>
      </c>
      <c r="AU101" s="81">
        <f t="shared" si="108"/>
      </c>
      <c r="AV101" s="82">
        <f t="shared" si="109"/>
      </c>
      <c r="AW101" s="82">
        <f t="shared" si="110"/>
      </c>
      <c r="AX101" s="83">
        <f t="shared" si="111"/>
      </c>
      <c r="AY101" s="131"/>
      <c r="AZ101" s="84">
        <f>IF(AY101="","",CONCATENATE(AY101,DATA!J96))</f>
      </c>
      <c r="BA101" s="81">
        <f t="shared" si="112"/>
      </c>
      <c r="BB101" s="81">
        <f t="shared" si="113"/>
      </c>
      <c r="BC101" s="82">
        <f t="shared" si="114"/>
      </c>
      <c r="BD101" s="81">
        <f t="shared" si="115"/>
      </c>
      <c r="BE101" s="82">
        <f t="shared" si="116"/>
      </c>
      <c r="BF101" s="81">
        <f t="shared" si="117"/>
      </c>
      <c r="BG101" s="82">
        <f t="shared" si="118"/>
      </c>
      <c r="BH101" s="81">
        <f t="shared" si="119"/>
      </c>
      <c r="BI101" s="82">
        <f t="shared" si="120"/>
      </c>
      <c r="BJ101" s="81">
        <f t="shared" si="121"/>
      </c>
      <c r="BK101" s="82">
        <f t="shared" si="122"/>
      </c>
      <c r="BL101" s="81">
        <f t="shared" si="123"/>
      </c>
      <c r="BM101" s="82">
        <f t="shared" si="124"/>
      </c>
      <c r="BN101" s="81">
        <f t="shared" si="125"/>
      </c>
      <c r="BO101" s="82">
        <f t="shared" si="126"/>
      </c>
      <c r="BP101" s="81">
        <f t="shared" si="127"/>
      </c>
      <c r="BQ101" s="82">
        <f t="shared" si="128"/>
      </c>
      <c r="BR101" s="81">
        <f t="shared" si="129"/>
      </c>
      <c r="BS101" s="82">
        <f t="shared" si="130"/>
      </c>
      <c r="BT101" s="81">
        <f t="shared" si="131"/>
      </c>
      <c r="BU101" s="82">
        <f t="shared" si="132"/>
      </c>
      <c r="BV101" s="81">
        <f t="shared" si="133"/>
      </c>
      <c r="BW101" s="82">
        <f t="shared" si="134"/>
      </c>
      <c r="BX101" s="81">
        <f t="shared" si="135"/>
      </c>
      <c r="BY101" s="82">
        <f t="shared" si="136"/>
      </c>
      <c r="BZ101" s="82">
        <f t="shared" si="137"/>
      </c>
      <c r="CA101" s="85">
        <f t="shared" si="138"/>
      </c>
      <c r="CB101" s="90"/>
      <c r="CC101" s="90"/>
      <c r="CD101" s="90"/>
      <c r="CE101" s="90"/>
      <c r="CF101" s="90"/>
      <c r="CG101" s="136"/>
      <c r="CH101" s="136"/>
      <c r="CI101" s="136"/>
      <c r="CJ101" s="135">
        <f t="shared" si="139"/>
      </c>
      <c r="CK101" s="135">
        <f t="shared" si="140"/>
        <v>0</v>
      </c>
      <c r="CL101" s="135">
        <f t="shared" si="141"/>
        <v>0</v>
      </c>
      <c r="CM101" s="135">
        <f t="shared" si="142"/>
        <v>0</v>
      </c>
      <c r="CN101" s="204">
        <f>TRIM('選手名簿'!G94)</f>
      </c>
      <c r="CO101" s="204">
        <f>TRIM('選手名簿'!H94)</f>
      </c>
      <c r="CQ101" s="179"/>
    </row>
    <row r="102" spans="1:95" s="74" customFormat="1" ht="14.25">
      <c r="A102" s="74">
        <f t="shared" si="87"/>
      </c>
      <c r="B102" s="74">
        <f t="shared" si="88"/>
      </c>
      <c r="C102" s="19">
        <v>92</v>
      </c>
      <c r="D102" s="198">
        <f>TRIM('選手名簿'!E95)</f>
      </c>
      <c r="E102" s="205">
        <f t="shared" si="89"/>
      </c>
      <c r="F102" s="205">
        <f t="shared" si="90"/>
      </c>
      <c r="G102" s="200">
        <f>TRIM('選手名簿'!J95)</f>
      </c>
      <c r="H102" s="200">
        <f>TRIM('選手名簿'!I95)</f>
      </c>
      <c r="I102" s="76"/>
      <c r="J102" s="125"/>
      <c r="K102" s="77">
        <f t="shared" si="79"/>
      </c>
      <c r="L102" s="78"/>
      <c r="M102" s="125"/>
      <c r="N102" s="77">
        <f t="shared" si="80"/>
      </c>
      <c r="O102" s="78"/>
      <c r="P102" s="79"/>
      <c r="Q102" s="77">
        <f t="shared" si="81"/>
      </c>
      <c r="R102" s="127"/>
      <c r="S102" s="80">
        <f t="shared" si="82"/>
        <v>0</v>
      </c>
      <c r="T102" s="80">
        <f t="shared" si="91"/>
      </c>
      <c r="U102" s="80">
        <f t="shared" si="92"/>
      </c>
      <c r="V102" s="129"/>
      <c r="W102" s="75">
        <f>IF(V102="","",CONCATENATE(V102,DATA!J97))</f>
      </c>
      <c r="X102" s="81">
        <f t="shared" si="93"/>
      </c>
      <c r="Y102" s="81">
        <f t="shared" si="143"/>
      </c>
      <c r="Z102" s="82">
        <f t="shared" si="144"/>
      </c>
      <c r="AA102" s="81">
        <f t="shared" si="145"/>
      </c>
      <c r="AB102" s="82">
        <f t="shared" si="146"/>
      </c>
      <c r="AC102" s="81">
        <f t="shared" si="94"/>
      </c>
      <c r="AD102" s="82">
        <f t="shared" si="95"/>
      </c>
      <c r="AE102" s="81">
        <f t="shared" si="96"/>
      </c>
      <c r="AF102" s="82">
        <f t="shared" si="97"/>
      </c>
      <c r="AG102" s="81">
        <f t="shared" si="98"/>
      </c>
      <c r="AH102" s="82">
        <f t="shared" si="99"/>
      </c>
      <c r="AI102" s="81">
        <f t="shared" si="100"/>
      </c>
      <c r="AJ102" s="82">
        <f t="shared" si="101"/>
      </c>
      <c r="AK102" s="81">
        <f t="shared" si="102"/>
      </c>
      <c r="AL102" s="82">
        <f t="shared" si="103"/>
      </c>
      <c r="AM102" s="81">
        <f t="shared" si="104"/>
      </c>
      <c r="AN102" s="82">
        <f t="shared" si="105"/>
      </c>
      <c r="AO102" s="81">
        <f t="shared" si="83"/>
      </c>
      <c r="AP102" s="82">
        <f t="shared" si="84"/>
      </c>
      <c r="AQ102" s="81">
        <f t="shared" si="106"/>
      </c>
      <c r="AR102" s="82">
        <f t="shared" si="107"/>
      </c>
      <c r="AS102" s="81">
        <f t="shared" si="85"/>
      </c>
      <c r="AT102" s="82">
        <f t="shared" si="86"/>
      </c>
      <c r="AU102" s="81">
        <f t="shared" si="108"/>
      </c>
      <c r="AV102" s="82">
        <f t="shared" si="109"/>
      </c>
      <c r="AW102" s="82">
        <f t="shared" si="110"/>
      </c>
      <c r="AX102" s="83">
        <f t="shared" si="111"/>
      </c>
      <c r="AY102" s="131"/>
      <c r="AZ102" s="84">
        <f>IF(AY102="","",CONCATENATE(AY102,DATA!J97))</f>
      </c>
      <c r="BA102" s="81">
        <f t="shared" si="112"/>
      </c>
      <c r="BB102" s="81">
        <f t="shared" si="113"/>
      </c>
      <c r="BC102" s="82">
        <f t="shared" si="114"/>
      </c>
      <c r="BD102" s="81">
        <f t="shared" si="115"/>
      </c>
      <c r="BE102" s="82">
        <f t="shared" si="116"/>
      </c>
      <c r="BF102" s="81">
        <f t="shared" si="117"/>
      </c>
      <c r="BG102" s="82">
        <f t="shared" si="118"/>
      </c>
      <c r="BH102" s="81">
        <f t="shared" si="119"/>
      </c>
      <c r="BI102" s="82">
        <f t="shared" si="120"/>
      </c>
      <c r="BJ102" s="81">
        <f t="shared" si="121"/>
      </c>
      <c r="BK102" s="82">
        <f t="shared" si="122"/>
      </c>
      <c r="BL102" s="81">
        <f t="shared" si="123"/>
      </c>
      <c r="BM102" s="82">
        <f t="shared" si="124"/>
      </c>
      <c r="BN102" s="81">
        <f t="shared" si="125"/>
      </c>
      <c r="BO102" s="82">
        <f t="shared" si="126"/>
      </c>
      <c r="BP102" s="81">
        <f t="shared" si="127"/>
      </c>
      <c r="BQ102" s="82">
        <f t="shared" si="128"/>
      </c>
      <c r="BR102" s="81">
        <f t="shared" si="129"/>
      </c>
      <c r="BS102" s="82">
        <f t="shared" si="130"/>
      </c>
      <c r="BT102" s="81">
        <f t="shared" si="131"/>
      </c>
      <c r="BU102" s="82">
        <f t="shared" si="132"/>
      </c>
      <c r="BV102" s="81">
        <f t="shared" si="133"/>
      </c>
      <c r="BW102" s="82">
        <f t="shared" si="134"/>
      </c>
      <c r="BX102" s="81">
        <f t="shared" si="135"/>
      </c>
      <c r="BY102" s="82">
        <f t="shared" si="136"/>
      </c>
      <c r="BZ102" s="82">
        <f t="shared" si="137"/>
      </c>
      <c r="CA102" s="85">
        <f t="shared" si="138"/>
      </c>
      <c r="CB102" s="90"/>
      <c r="CC102" s="90"/>
      <c r="CD102" s="90"/>
      <c r="CE102" s="90"/>
      <c r="CF102" s="90"/>
      <c r="CG102" s="136"/>
      <c r="CH102" s="136"/>
      <c r="CI102" s="136"/>
      <c r="CJ102" s="135">
        <f t="shared" si="139"/>
      </c>
      <c r="CK102" s="135">
        <f t="shared" si="140"/>
        <v>0</v>
      </c>
      <c r="CL102" s="135">
        <f t="shared" si="141"/>
        <v>0</v>
      </c>
      <c r="CM102" s="135">
        <f t="shared" si="142"/>
        <v>0</v>
      </c>
      <c r="CN102" s="204">
        <f>TRIM('選手名簿'!G95)</f>
      </c>
      <c r="CO102" s="204">
        <f>TRIM('選手名簿'!H95)</f>
      </c>
      <c r="CQ102" s="179"/>
    </row>
    <row r="103" spans="1:95" s="74" customFormat="1" ht="14.25">
      <c r="A103" s="74">
        <f t="shared" si="87"/>
      </c>
      <c r="B103" s="74">
        <f t="shared" si="88"/>
      </c>
      <c r="C103" s="19">
        <v>93</v>
      </c>
      <c r="D103" s="198">
        <f>TRIM('選手名簿'!E96)</f>
      </c>
      <c r="E103" s="205">
        <f t="shared" si="89"/>
      </c>
      <c r="F103" s="205">
        <f t="shared" si="90"/>
      </c>
      <c r="G103" s="200">
        <f>TRIM('選手名簿'!J96)</f>
      </c>
      <c r="H103" s="200">
        <f>TRIM('選手名簿'!I96)</f>
      </c>
      <c r="I103" s="76"/>
      <c r="J103" s="125"/>
      <c r="K103" s="77">
        <f t="shared" si="79"/>
      </c>
      <c r="L103" s="78"/>
      <c r="M103" s="125"/>
      <c r="N103" s="77">
        <f t="shared" si="80"/>
      </c>
      <c r="O103" s="78"/>
      <c r="P103" s="79"/>
      <c r="Q103" s="77">
        <f t="shared" si="81"/>
      </c>
      <c r="R103" s="127"/>
      <c r="S103" s="80">
        <f t="shared" si="82"/>
        <v>0</v>
      </c>
      <c r="T103" s="80">
        <f t="shared" si="91"/>
      </c>
      <c r="U103" s="80">
        <f t="shared" si="92"/>
      </c>
      <c r="V103" s="129"/>
      <c r="W103" s="75">
        <f>IF(V103="","",CONCATENATE(V103,DATA!J98))</f>
      </c>
      <c r="X103" s="81">
        <f t="shared" si="93"/>
      </c>
      <c r="Y103" s="81">
        <f t="shared" si="143"/>
      </c>
      <c r="Z103" s="82">
        <f t="shared" si="144"/>
      </c>
      <c r="AA103" s="81">
        <f t="shared" si="145"/>
      </c>
      <c r="AB103" s="82">
        <f t="shared" si="146"/>
      </c>
      <c r="AC103" s="81">
        <f t="shared" si="94"/>
      </c>
      <c r="AD103" s="82">
        <f t="shared" si="95"/>
      </c>
      <c r="AE103" s="81">
        <f t="shared" si="96"/>
      </c>
      <c r="AF103" s="82">
        <f t="shared" si="97"/>
      </c>
      <c r="AG103" s="81">
        <f t="shared" si="98"/>
      </c>
      <c r="AH103" s="82">
        <f t="shared" si="99"/>
      </c>
      <c r="AI103" s="81">
        <f t="shared" si="100"/>
      </c>
      <c r="AJ103" s="82">
        <f t="shared" si="101"/>
      </c>
      <c r="AK103" s="81">
        <f t="shared" si="102"/>
      </c>
      <c r="AL103" s="82">
        <f t="shared" si="103"/>
      </c>
      <c r="AM103" s="81">
        <f t="shared" si="104"/>
      </c>
      <c r="AN103" s="82">
        <f t="shared" si="105"/>
      </c>
      <c r="AO103" s="81">
        <f t="shared" si="83"/>
      </c>
      <c r="AP103" s="82">
        <f t="shared" si="84"/>
      </c>
      <c r="AQ103" s="81">
        <f t="shared" si="106"/>
      </c>
      <c r="AR103" s="82">
        <f t="shared" si="107"/>
      </c>
      <c r="AS103" s="81">
        <f t="shared" si="85"/>
      </c>
      <c r="AT103" s="82">
        <f t="shared" si="86"/>
      </c>
      <c r="AU103" s="81">
        <f t="shared" si="108"/>
      </c>
      <c r="AV103" s="82">
        <f t="shared" si="109"/>
      </c>
      <c r="AW103" s="82">
        <f t="shared" si="110"/>
      </c>
      <c r="AX103" s="83">
        <f t="shared" si="111"/>
      </c>
      <c r="AY103" s="131"/>
      <c r="AZ103" s="84">
        <f>IF(AY103="","",CONCATENATE(AY103,DATA!J98))</f>
      </c>
      <c r="BA103" s="81">
        <f t="shared" si="112"/>
      </c>
      <c r="BB103" s="81">
        <f t="shared" si="113"/>
      </c>
      <c r="BC103" s="82">
        <f t="shared" si="114"/>
      </c>
      <c r="BD103" s="81">
        <f t="shared" si="115"/>
      </c>
      <c r="BE103" s="82">
        <f t="shared" si="116"/>
      </c>
      <c r="BF103" s="81">
        <f t="shared" si="117"/>
      </c>
      <c r="BG103" s="82">
        <f t="shared" si="118"/>
      </c>
      <c r="BH103" s="81">
        <f t="shared" si="119"/>
      </c>
      <c r="BI103" s="82">
        <f t="shared" si="120"/>
      </c>
      <c r="BJ103" s="81">
        <f t="shared" si="121"/>
      </c>
      <c r="BK103" s="82">
        <f t="shared" si="122"/>
      </c>
      <c r="BL103" s="81">
        <f t="shared" si="123"/>
      </c>
      <c r="BM103" s="82">
        <f t="shared" si="124"/>
      </c>
      <c r="BN103" s="81">
        <f t="shared" si="125"/>
      </c>
      <c r="BO103" s="82">
        <f t="shared" si="126"/>
      </c>
      <c r="BP103" s="81">
        <f t="shared" si="127"/>
      </c>
      <c r="BQ103" s="82">
        <f t="shared" si="128"/>
      </c>
      <c r="BR103" s="81">
        <f t="shared" si="129"/>
      </c>
      <c r="BS103" s="82">
        <f t="shared" si="130"/>
      </c>
      <c r="BT103" s="81">
        <f t="shared" si="131"/>
      </c>
      <c r="BU103" s="82">
        <f t="shared" si="132"/>
      </c>
      <c r="BV103" s="81">
        <f t="shared" si="133"/>
      </c>
      <c r="BW103" s="82">
        <f t="shared" si="134"/>
      </c>
      <c r="BX103" s="81">
        <f t="shared" si="135"/>
      </c>
      <c r="BY103" s="82">
        <f t="shared" si="136"/>
      </c>
      <c r="BZ103" s="82">
        <f t="shared" si="137"/>
      </c>
      <c r="CA103" s="85">
        <f t="shared" si="138"/>
      </c>
      <c r="CB103" s="90"/>
      <c r="CC103" s="90"/>
      <c r="CD103" s="90"/>
      <c r="CE103" s="90"/>
      <c r="CF103" s="90"/>
      <c r="CG103" s="136"/>
      <c r="CH103" s="136"/>
      <c r="CI103" s="136"/>
      <c r="CJ103" s="135">
        <f t="shared" si="139"/>
      </c>
      <c r="CK103" s="135">
        <f t="shared" si="140"/>
        <v>0</v>
      </c>
      <c r="CL103" s="135">
        <f t="shared" si="141"/>
        <v>0</v>
      </c>
      <c r="CM103" s="135">
        <f t="shared" si="142"/>
        <v>0</v>
      </c>
      <c r="CN103" s="204">
        <f>TRIM('選手名簿'!G96)</f>
      </c>
      <c r="CO103" s="204">
        <f>TRIM('選手名簿'!H96)</f>
      </c>
      <c r="CQ103" s="179"/>
    </row>
    <row r="104" spans="1:95" s="74" customFormat="1" ht="14.25">
      <c r="A104" s="74">
        <f t="shared" si="87"/>
      </c>
      <c r="B104" s="74">
        <f t="shared" si="88"/>
      </c>
      <c r="C104" s="19">
        <v>94</v>
      </c>
      <c r="D104" s="198">
        <f>TRIM('選手名簿'!E97)</f>
      </c>
      <c r="E104" s="205">
        <f t="shared" si="89"/>
      </c>
      <c r="F104" s="205">
        <f t="shared" si="90"/>
      </c>
      <c r="G104" s="200">
        <f>TRIM('選手名簿'!J97)</f>
      </c>
      <c r="H104" s="200">
        <f>TRIM('選手名簿'!I97)</f>
      </c>
      <c r="I104" s="76"/>
      <c r="J104" s="125"/>
      <c r="K104" s="77">
        <f t="shared" si="79"/>
      </c>
      <c r="L104" s="78"/>
      <c r="M104" s="125"/>
      <c r="N104" s="77">
        <f t="shared" si="80"/>
      </c>
      <c r="O104" s="78"/>
      <c r="P104" s="79"/>
      <c r="Q104" s="77">
        <f t="shared" si="81"/>
      </c>
      <c r="R104" s="127"/>
      <c r="S104" s="80">
        <f t="shared" si="82"/>
        <v>0</v>
      </c>
      <c r="T104" s="80">
        <f t="shared" si="91"/>
      </c>
      <c r="U104" s="80">
        <f t="shared" si="92"/>
      </c>
      <c r="V104" s="129"/>
      <c r="W104" s="75">
        <f>IF(V104="","",CONCATENATE(V104,DATA!J99))</f>
      </c>
      <c r="X104" s="81">
        <f t="shared" si="93"/>
      </c>
      <c r="Y104" s="81">
        <f t="shared" si="143"/>
      </c>
      <c r="Z104" s="82">
        <f t="shared" si="144"/>
      </c>
      <c r="AA104" s="81">
        <f t="shared" si="145"/>
      </c>
      <c r="AB104" s="82">
        <f t="shared" si="146"/>
      </c>
      <c r="AC104" s="81">
        <f t="shared" si="94"/>
      </c>
      <c r="AD104" s="82">
        <f t="shared" si="95"/>
      </c>
      <c r="AE104" s="81">
        <f t="shared" si="96"/>
      </c>
      <c r="AF104" s="82">
        <f t="shared" si="97"/>
      </c>
      <c r="AG104" s="81">
        <f t="shared" si="98"/>
      </c>
      <c r="AH104" s="82">
        <f t="shared" si="99"/>
      </c>
      <c r="AI104" s="81">
        <f t="shared" si="100"/>
      </c>
      <c r="AJ104" s="82">
        <f t="shared" si="101"/>
      </c>
      <c r="AK104" s="81">
        <f t="shared" si="102"/>
      </c>
      <c r="AL104" s="82">
        <f t="shared" si="103"/>
      </c>
      <c r="AM104" s="81">
        <f t="shared" si="104"/>
      </c>
      <c r="AN104" s="82">
        <f t="shared" si="105"/>
      </c>
      <c r="AO104" s="81">
        <f t="shared" si="83"/>
      </c>
      <c r="AP104" s="82">
        <f t="shared" si="84"/>
      </c>
      <c r="AQ104" s="81">
        <f t="shared" si="106"/>
      </c>
      <c r="AR104" s="82">
        <f t="shared" si="107"/>
      </c>
      <c r="AS104" s="81">
        <f t="shared" si="85"/>
      </c>
      <c r="AT104" s="82">
        <f t="shared" si="86"/>
      </c>
      <c r="AU104" s="81">
        <f t="shared" si="108"/>
      </c>
      <c r="AV104" s="82">
        <f t="shared" si="109"/>
      </c>
      <c r="AW104" s="82">
        <f t="shared" si="110"/>
      </c>
      <c r="AX104" s="83">
        <f t="shared" si="111"/>
      </c>
      <c r="AY104" s="131"/>
      <c r="AZ104" s="84">
        <f>IF(AY104="","",CONCATENATE(AY104,DATA!J99))</f>
      </c>
      <c r="BA104" s="81">
        <f t="shared" si="112"/>
      </c>
      <c r="BB104" s="81">
        <f t="shared" si="113"/>
      </c>
      <c r="BC104" s="82">
        <f t="shared" si="114"/>
      </c>
      <c r="BD104" s="81">
        <f t="shared" si="115"/>
      </c>
      <c r="BE104" s="82">
        <f t="shared" si="116"/>
      </c>
      <c r="BF104" s="81">
        <f t="shared" si="117"/>
      </c>
      <c r="BG104" s="82">
        <f t="shared" si="118"/>
      </c>
      <c r="BH104" s="81">
        <f t="shared" si="119"/>
      </c>
      <c r="BI104" s="82">
        <f t="shared" si="120"/>
      </c>
      <c r="BJ104" s="81">
        <f t="shared" si="121"/>
      </c>
      <c r="BK104" s="82">
        <f t="shared" si="122"/>
      </c>
      <c r="BL104" s="81">
        <f t="shared" si="123"/>
      </c>
      <c r="BM104" s="82">
        <f t="shared" si="124"/>
      </c>
      <c r="BN104" s="81">
        <f t="shared" si="125"/>
      </c>
      <c r="BO104" s="82">
        <f t="shared" si="126"/>
      </c>
      <c r="BP104" s="81">
        <f t="shared" si="127"/>
      </c>
      <c r="BQ104" s="82">
        <f t="shared" si="128"/>
      </c>
      <c r="BR104" s="81">
        <f t="shared" si="129"/>
      </c>
      <c r="BS104" s="82">
        <f t="shared" si="130"/>
      </c>
      <c r="BT104" s="81">
        <f t="shared" si="131"/>
      </c>
      <c r="BU104" s="82">
        <f t="shared" si="132"/>
      </c>
      <c r="BV104" s="81">
        <f t="shared" si="133"/>
      </c>
      <c r="BW104" s="82">
        <f t="shared" si="134"/>
      </c>
      <c r="BX104" s="81">
        <f t="shared" si="135"/>
      </c>
      <c r="BY104" s="82">
        <f t="shared" si="136"/>
      </c>
      <c r="BZ104" s="82">
        <f t="shared" si="137"/>
      </c>
      <c r="CA104" s="85">
        <f t="shared" si="138"/>
      </c>
      <c r="CB104" s="90"/>
      <c r="CC104" s="90"/>
      <c r="CD104" s="90"/>
      <c r="CE104" s="90"/>
      <c r="CF104" s="90"/>
      <c r="CG104" s="136"/>
      <c r="CH104" s="136"/>
      <c r="CI104" s="136"/>
      <c r="CJ104" s="135">
        <f t="shared" si="139"/>
      </c>
      <c r="CK104" s="135">
        <f t="shared" si="140"/>
        <v>0</v>
      </c>
      <c r="CL104" s="135">
        <f t="shared" si="141"/>
        <v>0</v>
      </c>
      <c r="CM104" s="135">
        <f t="shared" si="142"/>
        <v>0</v>
      </c>
      <c r="CN104" s="204">
        <f>TRIM('選手名簿'!G97)</f>
      </c>
      <c r="CO104" s="204">
        <f>TRIM('選手名簿'!H97)</f>
      </c>
      <c r="CQ104" s="179"/>
    </row>
    <row r="105" spans="1:95" s="74" customFormat="1" ht="14.25">
      <c r="A105" s="74">
        <f t="shared" si="87"/>
      </c>
      <c r="B105" s="74">
        <f t="shared" si="88"/>
      </c>
      <c r="C105" s="19">
        <v>95</v>
      </c>
      <c r="D105" s="198">
        <f>TRIM('選手名簿'!E98)</f>
      </c>
      <c r="E105" s="205">
        <f t="shared" si="89"/>
      </c>
      <c r="F105" s="205">
        <f t="shared" si="90"/>
      </c>
      <c r="G105" s="200">
        <f>TRIM('選手名簿'!J98)</f>
      </c>
      <c r="H105" s="200">
        <f>TRIM('選手名簿'!I98)</f>
      </c>
      <c r="I105" s="76"/>
      <c r="J105" s="125"/>
      <c r="K105" s="77">
        <f t="shared" si="79"/>
      </c>
      <c r="L105" s="78"/>
      <c r="M105" s="125"/>
      <c r="N105" s="77">
        <f t="shared" si="80"/>
      </c>
      <c r="O105" s="78"/>
      <c r="P105" s="79"/>
      <c r="Q105" s="77">
        <f t="shared" si="81"/>
      </c>
      <c r="R105" s="127"/>
      <c r="S105" s="80">
        <f t="shared" si="82"/>
        <v>0</v>
      </c>
      <c r="T105" s="80">
        <f t="shared" si="91"/>
      </c>
      <c r="U105" s="80">
        <f t="shared" si="92"/>
      </c>
      <c r="V105" s="129"/>
      <c r="W105" s="75">
        <f>IF(V105="","",CONCATENATE(V105,DATA!J100))</f>
      </c>
      <c r="X105" s="81">
        <f t="shared" si="93"/>
      </c>
      <c r="Y105" s="81">
        <f t="shared" si="143"/>
      </c>
      <c r="Z105" s="82">
        <f t="shared" si="144"/>
      </c>
      <c r="AA105" s="81">
        <f t="shared" si="145"/>
      </c>
      <c r="AB105" s="82">
        <f t="shared" si="146"/>
      </c>
      <c r="AC105" s="81">
        <f t="shared" si="94"/>
      </c>
      <c r="AD105" s="82">
        <f t="shared" si="95"/>
      </c>
      <c r="AE105" s="81">
        <f t="shared" si="96"/>
      </c>
      <c r="AF105" s="82">
        <f t="shared" si="97"/>
      </c>
      <c r="AG105" s="81">
        <f t="shared" si="98"/>
      </c>
      <c r="AH105" s="82">
        <f t="shared" si="99"/>
      </c>
      <c r="AI105" s="81">
        <f t="shared" si="100"/>
      </c>
      <c r="AJ105" s="82">
        <f t="shared" si="101"/>
      </c>
      <c r="AK105" s="81">
        <f t="shared" si="102"/>
      </c>
      <c r="AL105" s="82">
        <f t="shared" si="103"/>
      </c>
      <c r="AM105" s="81">
        <f t="shared" si="104"/>
      </c>
      <c r="AN105" s="82">
        <f t="shared" si="105"/>
      </c>
      <c r="AO105" s="81">
        <f t="shared" si="83"/>
      </c>
      <c r="AP105" s="82">
        <f t="shared" si="84"/>
      </c>
      <c r="AQ105" s="81">
        <f t="shared" si="106"/>
      </c>
      <c r="AR105" s="82">
        <f t="shared" si="107"/>
      </c>
      <c r="AS105" s="81">
        <f t="shared" si="85"/>
      </c>
      <c r="AT105" s="82">
        <f t="shared" si="86"/>
      </c>
      <c r="AU105" s="81">
        <f t="shared" si="108"/>
      </c>
      <c r="AV105" s="82">
        <f t="shared" si="109"/>
      </c>
      <c r="AW105" s="82">
        <f t="shared" si="110"/>
      </c>
      <c r="AX105" s="83">
        <f t="shared" si="111"/>
      </c>
      <c r="AY105" s="131"/>
      <c r="AZ105" s="84">
        <f>IF(AY105="","",CONCATENATE(AY105,DATA!J100))</f>
      </c>
      <c r="BA105" s="81">
        <f t="shared" si="112"/>
      </c>
      <c r="BB105" s="81">
        <f t="shared" si="113"/>
      </c>
      <c r="BC105" s="82">
        <f t="shared" si="114"/>
      </c>
      <c r="BD105" s="81">
        <f t="shared" si="115"/>
      </c>
      <c r="BE105" s="82">
        <f t="shared" si="116"/>
      </c>
      <c r="BF105" s="81">
        <f t="shared" si="117"/>
      </c>
      <c r="BG105" s="82">
        <f t="shared" si="118"/>
      </c>
      <c r="BH105" s="81">
        <f t="shared" si="119"/>
      </c>
      <c r="BI105" s="82">
        <f t="shared" si="120"/>
      </c>
      <c r="BJ105" s="81">
        <f t="shared" si="121"/>
      </c>
      <c r="BK105" s="82">
        <f t="shared" si="122"/>
      </c>
      <c r="BL105" s="81">
        <f t="shared" si="123"/>
      </c>
      <c r="BM105" s="82">
        <f t="shared" si="124"/>
      </c>
      <c r="BN105" s="81">
        <f t="shared" si="125"/>
      </c>
      <c r="BO105" s="82">
        <f t="shared" si="126"/>
      </c>
      <c r="BP105" s="81">
        <f t="shared" si="127"/>
      </c>
      <c r="BQ105" s="82">
        <f t="shared" si="128"/>
      </c>
      <c r="BR105" s="81">
        <f t="shared" si="129"/>
      </c>
      <c r="BS105" s="82">
        <f t="shared" si="130"/>
      </c>
      <c r="BT105" s="81">
        <f t="shared" si="131"/>
      </c>
      <c r="BU105" s="82">
        <f t="shared" si="132"/>
      </c>
      <c r="BV105" s="81">
        <f t="shared" si="133"/>
      </c>
      <c r="BW105" s="82">
        <f t="shared" si="134"/>
      </c>
      <c r="BX105" s="81">
        <f t="shared" si="135"/>
      </c>
      <c r="BY105" s="82">
        <f t="shared" si="136"/>
      </c>
      <c r="BZ105" s="82">
        <f t="shared" si="137"/>
      </c>
      <c r="CA105" s="85">
        <f t="shared" si="138"/>
      </c>
      <c r="CB105" s="90"/>
      <c r="CC105" s="90"/>
      <c r="CD105" s="90"/>
      <c r="CE105" s="90"/>
      <c r="CF105" s="90"/>
      <c r="CG105" s="136"/>
      <c r="CH105" s="136"/>
      <c r="CI105" s="136"/>
      <c r="CJ105" s="135">
        <f t="shared" si="139"/>
      </c>
      <c r="CK105" s="135">
        <f t="shared" si="140"/>
        <v>0</v>
      </c>
      <c r="CL105" s="135">
        <f t="shared" si="141"/>
        <v>0</v>
      </c>
      <c r="CM105" s="135">
        <f t="shared" si="142"/>
        <v>0</v>
      </c>
      <c r="CN105" s="204">
        <f>TRIM('選手名簿'!G98)</f>
      </c>
      <c r="CO105" s="204">
        <f>TRIM('選手名簿'!H98)</f>
      </c>
      <c r="CQ105" s="179"/>
    </row>
    <row r="106" spans="1:95" s="74" customFormat="1" ht="14.25">
      <c r="A106" s="74">
        <f t="shared" si="87"/>
      </c>
      <c r="B106" s="74">
        <f t="shared" si="88"/>
      </c>
      <c r="C106" s="19">
        <v>96</v>
      </c>
      <c r="D106" s="198">
        <f>TRIM('選手名簿'!E99)</f>
      </c>
      <c r="E106" s="205">
        <f t="shared" si="89"/>
      </c>
      <c r="F106" s="205">
        <f t="shared" si="90"/>
      </c>
      <c r="G106" s="200">
        <f>TRIM('選手名簿'!J99)</f>
      </c>
      <c r="H106" s="200">
        <f>TRIM('選手名簿'!I99)</f>
      </c>
      <c r="I106" s="76"/>
      <c r="J106" s="125"/>
      <c r="K106" s="77">
        <f t="shared" si="79"/>
      </c>
      <c r="L106" s="78"/>
      <c r="M106" s="125"/>
      <c r="N106" s="77">
        <f t="shared" si="80"/>
      </c>
      <c r="O106" s="78"/>
      <c r="P106" s="79"/>
      <c r="Q106" s="77">
        <f t="shared" si="81"/>
      </c>
      <c r="R106" s="127"/>
      <c r="S106" s="80">
        <f t="shared" si="82"/>
        <v>0</v>
      </c>
      <c r="T106" s="80">
        <f t="shared" si="91"/>
      </c>
      <c r="U106" s="80">
        <f t="shared" si="92"/>
      </c>
      <c r="V106" s="129"/>
      <c r="W106" s="75">
        <f>IF(V106="","",CONCATENATE(V106,DATA!J101))</f>
      </c>
      <c r="X106" s="81">
        <f t="shared" si="93"/>
      </c>
      <c r="Y106" s="81">
        <f t="shared" si="143"/>
      </c>
      <c r="Z106" s="82">
        <f t="shared" si="144"/>
      </c>
      <c r="AA106" s="81">
        <f t="shared" si="145"/>
      </c>
      <c r="AB106" s="82">
        <f t="shared" si="146"/>
      </c>
      <c r="AC106" s="81">
        <f t="shared" si="94"/>
      </c>
      <c r="AD106" s="82">
        <f t="shared" si="95"/>
      </c>
      <c r="AE106" s="81">
        <f t="shared" si="96"/>
      </c>
      <c r="AF106" s="82">
        <f t="shared" si="97"/>
      </c>
      <c r="AG106" s="81">
        <f t="shared" si="98"/>
      </c>
      <c r="AH106" s="82">
        <f t="shared" si="99"/>
      </c>
      <c r="AI106" s="81">
        <f t="shared" si="100"/>
      </c>
      <c r="AJ106" s="82">
        <f t="shared" si="101"/>
      </c>
      <c r="AK106" s="81">
        <f t="shared" si="102"/>
      </c>
      <c r="AL106" s="82">
        <f t="shared" si="103"/>
      </c>
      <c r="AM106" s="81">
        <f t="shared" si="104"/>
      </c>
      <c r="AN106" s="82">
        <f t="shared" si="105"/>
      </c>
      <c r="AO106" s="81">
        <f t="shared" si="83"/>
      </c>
      <c r="AP106" s="82">
        <f t="shared" si="84"/>
      </c>
      <c r="AQ106" s="81">
        <f t="shared" si="106"/>
      </c>
      <c r="AR106" s="82">
        <f t="shared" si="107"/>
      </c>
      <c r="AS106" s="81">
        <f t="shared" si="85"/>
      </c>
      <c r="AT106" s="82">
        <f t="shared" si="86"/>
      </c>
      <c r="AU106" s="81">
        <f t="shared" si="108"/>
      </c>
      <c r="AV106" s="82">
        <f t="shared" si="109"/>
      </c>
      <c r="AW106" s="82">
        <f t="shared" si="110"/>
      </c>
      <c r="AX106" s="83">
        <f t="shared" si="111"/>
      </c>
      <c r="AY106" s="131"/>
      <c r="AZ106" s="84">
        <f>IF(AY106="","",CONCATENATE(AY106,DATA!J101))</f>
      </c>
      <c r="BA106" s="81">
        <f t="shared" si="112"/>
      </c>
      <c r="BB106" s="81">
        <f t="shared" si="113"/>
      </c>
      <c r="BC106" s="82">
        <f t="shared" si="114"/>
      </c>
      <c r="BD106" s="81">
        <f t="shared" si="115"/>
      </c>
      <c r="BE106" s="82">
        <f t="shared" si="116"/>
      </c>
      <c r="BF106" s="81">
        <f t="shared" si="117"/>
      </c>
      <c r="BG106" s="82">
        <f t="shared" si="118"/>
      </c>
      <c r="BH106" s="81">
        <f t="shared" si="119"/>
      </c>
      <c r="BI106" s="82">
        <f t="shared" si="120"/>
      </c>
      <c r="BJ106" s="81">
        <f t="shared" si="121"/>
      </c>
      <c r="BK106" s="82">
        <f t="shared" si="122"/>
      </c>
      <c r="BL106" s="81">
        <f t="shared" si="123"/>
      </c>
      <c r="BM106" s="82">
        <f t="shared" si="124"/>
      </c>
      <c r="BN106" s="81">
        <f t="shared" si="125"/>
      </c>
      <c r="BO106" s="82">
        <f t="shared" si="126"/>
      </c>
      <c r="BP106" s="81">
        <f t="shared" si="127"/>
      </c>
      <c r="BQ106" s="82">
        <f t="shared" si="128"/>
      </c>
      <c r="BR106" s="81">
        <f t="shared" si="129"/>
      </c>
      <c r="BS106" s="82">
        <f t="shared" si="130"/>
      </c>
      <c r="BT106" s="81">
        <f t="shared" si="131"/>
      </c>
      <c r="BU106" s="82">
        <f t="shared" si="132"/>
      </c>
      <c r="BV106" s="81">
        <f t="shared" si="133"/>
      </c>
      <c r="BW106" s="82">
        <f t="shared" si="134"/>
      </c>
      <c r="BX106" s="81">
        <f t="shared" si="135"/>
      </c>
      <c r="BY106" s="82">
        <f t="shared" si="136"/>
      </c>
      <c r="BZ106" s="82">
        <f t="shared" si="137"/>
      </c>
      <c r="CA106" s="85">
        <f t="shared" si="138"/>
      </c>
      <c r="CB106" s="90"/>
      <c r="CC106" s="90"/>
      <c r="CD106" s="90"/>
      <c r="CE106" s="90"/>
      <c r="CF106" s="90"/>
      <c r="CG106" s="136"/>
      <c r="CH106" s="136"/>
      <c r="CI106" s="136"/>
      <c r="CJ106" s="135">
        <f t="shared" si="139"/>
      </c>
      <c r="CK106" s="135">
        <f t="shared" si="140"/>
        <v>0</v>
      </c>
      <c r="CL106" s="135">
        <f t="shared" si="141"/>
        <v>0</v>
      </c>
      <c r="CM106" s="135">
        <f t="shared" si="142"/>
        <v>0</v>
      </c>
      <c r="CN106" s="204">
        <f>TRIM('選手名簿'!G99)</f>
      </c>
      <c r="CO106" s="204">
        <f>TRIM('選手名簿'!H99)</f>
      </c>
      <c r="CQ106" s="179"/>
    </row>
    <row r="107" spans="1:95" s="74" customFormat="1" ht="14.25">
      <c r="A107" s="74">
        <f t="shared" si="87"/>
      </c>
      <c r="B107" s="74">
        <f t="shared" si="88"/>
      </c>
      <c r="C107" s="19">
        <v>97</v>
      </c>
      <c r="D107" s="198">
        <f>TRIM('選手名簿'!E100)</f>
      </c>
      <c r="E107" s="205">
        <f t="shared" si="89"/>
      </c>
      <c r="F107" s="205">
        <f t="shared" si="90"/>
      </c>
      <c r="G107" s="200">
        <f>TRIM('選手名簿'!J100)</f>
      </c>
      <c r="H107" s="200">
        <f>TRIM('選手名簿'!I100)</f>
      </c>
      <c r="I107" s="76"/>
      <c r="J107" s="125"/>
      <c r="K107" s="77">
        <f aca="true" t="shared" si="147" ref="K107:K138">IF(J107="","",IF($G107="男",VLOOKUP(J107,$CB$11:$CF$35,4,FALSE),IF($G107="女",VLOOKUP(J107,$CB$11:$CF$35,5,FALSE))))</f>
      </c>
      <c r="L107" s="78"/>
      <c r="M107" s="125"/>
      <c r="N107" s="77">
        <f t="shared" si="80"/>
      </c>
      <c r="O107" s="78"/>
      <c r="P107" s="79"/>
      <c r="Q107" s="77">
        <f aca="true" t="shared" si="148" ref="Q107:Q138">IF(P107="","",IF($G107="男",VLOOKUP(P107,$CB$11:$CF$35,4,FALSE),IF($G107="女",VLOOKUP(P107,$CB$11:$CF$35,5,FALSE))))</f>
      </c>
      <c r="R107" s="127"/>
      <c r="S107" s="80">
        <f aca="true" t="shared" si="149" ref="S107:S159">COUNT(K107,N107,Q107)</f>
        <v>0</v>
      </c>
      <c r="T107" s="80">
        <f t="shared" si="91"/>
      </c>
      <c r="U107" s="80">
        <f t="shared" si="92"/>
      </c>
      <c r="V107" s="129"/>
      <c r="W107" s="75">
        <f>IF(V107="","",CONCATENATE(V107,DATA!J102))</f>
      </c>
      <c r="X107" s="81">
        <f t="shared" si="93"/>
      </c>
      <c r="Y107" s="81">
        <f t="shared" si="143"/>
      </c>
      <c r="Z107" s="82">
        <f t="shared" si="144"/>
      </c>
      <c r="AA107" s="81">
        <f t="shared" si="145"/>
      </c>
      <c r="AB107" s="82">
        <f t="shared" si="146"/>
      </c>
      <c r="AC107" s="81">
        <f t="shared" si="94"/>
      </c>
      <c r="AD107" s="82">
        <f t="shared" si="95"/>
      </c>
      <c r="AE107" s="81">
        <f t="shared" si="96"/>
      </c>
      <c r="AF107" s="82">
        <f t="shared" si="97"/>
      </c>
      <c r="AG107" s="81">
        <f t="shared" si="98"/>
      </c>
      <c r="AH107" s="82">
        <f t="shared" si="99"/>
      </c>
      <c r="AI107" s="81">
        <f t="shared" si="100"/>
      </c>
      <c r="AJ107" s="82">
        <f t="shared" si="101"/>
      </c>
      <c r="AK107" s="81">
        <f t="shared" si="102"/>
      </c>
      <c r="AL107" s="82">
        <f t="shared" si="103"/>
      </c>
      <c r="AM107" s="81">
        <f t="shared" si="104"/>
      </c>
      <c r="AN107" s="82">
        <f t="shared" si="105"/>
      </c>
      <c r="AO107" s="81">
        <f aca="true" t="shared" si="150" ref="AO107:AO138">IF($W107="C2",$C107,"")</f>
      </c>
      <c r="AP107" s="82">
        <f aca="true" t="shared" si="151" ref="AP107:AP138">IF($W107="C2",RANK(AO107,AO$11:AO$160,1),"")</f>
      </c>
      <c r="AQ107" s="81">
        <f t="shared" si="106"/>
      </c>
      <c r="AR107" s="82">
        <f t="shared" si="107"/>
      </c>
      <c r="AS107" s="81">
        <f aca="true" t="shared" si="152" ref="AS107:AS138">IF($W107="E2",$C107,"")</f>
      </c>
      <c r="AT107" s="82">
        <f aca="true" t="shared" si="153" ref="AT107:AT138">IF($W107="E2",RANK(AS107,AS$11:AS$160,1),"")</f>
      </c>
      <c r="AU107" s="81">
        <f t="shared" si="108"/>
      </c>
      <c r="AV107" s="82">
        <f t="shared" si="109"/>
      </c>
      <c r="AW107" s="82">
        <f t="shared" si="110"/>
      </c>
      <c r="AX107" s="83">
        <f t="shared" si="111"/>
      </c>
      <c r="AY107" s="131"/>
      <c r="AZ107" s="84">
        <f>IF(AY107="","",CONCATENATE(AY107,DATA!J102))</f>
      </c>
      <c r="BA107" s="81">
        <f t="shared" si="112"/>
      </c>
      <c r="BB107" s="81">
        <f t="shared" si="113"/>
      </c>
      <c r="BC107" s="82">
        <f t="shared" si="114"/>
      </c>
      <c r="BD107" s="81">
        <f t="shared" si="115"/>
      </c>
      <c r="BE107" s="82">
        <f t="shared" si="116"/>
      </c>
      <c r="BF107" s="81">
        <f t="shared" si="117"/>
      </c>
      <c r="BG107" s="82">
        <f t="shared" si="118"/>
      </c>
      <c r="BH107" s="81">
        <f t="shared" si="119"/>
      </c>
      <c r="BI107" s="82">
        <f t="shared" si="120"/>
      </c>
      <c r="BJ107" s="81">
        <f t="shared" si="121"/>
      </c>
      <c r="BK107" s="82">
        <f t="shared" si="122"/>
      </c>
      <c r="BL107" s="81">
        <f t="shared" si="123"/>
      </c>
      <c r="BM107" s="82">
        <f t="shared" si="124"/>
      </c>
      <c r="BN107" s="81">
        <f t="shared" si="125"/>
      </c>
      <c r="BO107" s="82">
        <f t="shared" si="126"/>
      </c>
      <c r="BP107" s="81">
        <f t="shared" si="127"/>
      </c>
      <c r="BQ107" s="82">
        <f t="shared" si="128"/>
      </c>
      <c r="BR107" s="81">
        <f t="shared" si="129"/>
      </c>
      <c r="BS107" s="82">
        <f t="shared" si="130"/>
      </c>
      <c r="BT107" s="81">
        <f t="shared" si="131"/>
      </c>
      <c r="BU107" s="82">
        <f t="shared" si="132"/>
      </c>
      <c r="BV107" s="81">
        <f t="shared" si="133"/>
      </c>
      <c r="BW107" s="82">
        <f t="shared" si="134"/>
      </c>
      <c r="BX107" s="81">
        <f t="shared" si="135"/>
      </c>
      <c r="BY107" s="82">
        <f t="shared" si="136"/>
      </c>
      <c r="BZ107" s="82">
        <f t="shared" si="137"/>
      </c>
      <c r="CA107" s="85">
        <f t="shared" si="138"/>
      </c>
      <c r="CB107" s="90"/>
      <c r="CC107" s="90"/>
      <c r="CD107" s="90"/>
      <c r="CE107" s="90"/>
      <c r="CF107" s="90"/>
      <c r="CG107" s="136"/>
      <c r="CH107" s="136"/>
      <c r="CI107" s="136"/>
      <c r="CJ107" s="135">
        <f t="shared" si="139"/>
      </c>
      <c r="CK107" s="135">
        <f t="shared" si="140"/>
        <v>0</v>
      </c>
      <c r="CL107" s="135">
        <f t="shared" si="141"/>
        <v>0</v>
      </c>
      <c r="CM107" s="135">
        <f t="shared" si="142"/>
        <v>0</v>
      </c>
      <c r="CN107" s="204">
        <f>TRIM('選手名簿'!G100)</f>
      </c>
      <c r="CO107" s="204">
        <f>TRIM('選手名簿'!H100)</f>
      </c>
      <c r="CQ107" s="179"/>
    </row>
    <row r="108" spans="1:95" s="74" customFormat="1" ht="14.25">
      <c r="A108" s="74">
        <f t="shared" si="87"/>
      </c>
      <c r="B108" s="74">
        <f t="shared" si="88"/>
      </c>
      <c r="C108" s="19">
        <v>98</v>
      </c>
      <c r="D108" s="198">
        <f>TRIM('選手名簿'!E101)</f>
      </c>
      <c r="E108" s="205">
        <f t="shared" si="89"/>
      </c>
      <c r="F108" s="205">
        <f t="shared" si="90"/>
      </c>
      <c r="G108" s="200">
        <f>TRIM('選手名簿'!J101)</f>
      </c>
      <c r="H108" s="200">
        <f>TRIM('選手名簿'!I101)</f>
      </c>
      <c r="I108" s="76"/>
      <c r="J108" s="125"/>
      <c r="K108" s="77">
        <f t="shared" si="147"/>
      </c>
      <c r="L108" s="78"/>
      <c r="M108" s="125"/>
      <c r="N108" s="77">
        <f t="shared" si="80"/>
      </c>
      <c r="O108" s="78"/>
      <c r="P108" s="79"/>
      <c r="Q108" s="77">
        <f t="shared" si="148"/>
      </c>
      <c r="R108" s="127"/>
      <c r="S108" s="80">
        <f t="shared" si="149"/>
        <v>0</v>
      </c>
      <c r="T108" s="80">
        <f t="shared" si="91"/>
      </c>
      <c r="U108" s="80">
        <f t="shared" si="92"/>
      </c>
      <c r="V108" s="129"/>
      <c r="W108" s="75">
        <f>IF(V108="","",CONCATENATE(V108,DATA!J103))</f>
      </c>
      <c r="X108" s="81">
        <f t="shared" si="93"/>
      </c>
      <c r="Y108" s="81">
        <f t="shared" si="143"/>
      </c>
      <c r="Z108" s="82">
        <f t="shared" si="144"/>
      </c>
      <c r="AA108" s="81">
        <f t="shared" si="145"/>
      </c>
      <c r="AB108" s="82">
        <f t="shared" si="146"/>
      </c>
      <c r="AC108" s="81">
        <f t="shared" si="94"/>
      </c>
      <c r="AD108" s="82">
        <f t="shared" si="95"/>
      </c>
      <c r="AE108" s="81">
        <f t="shared" si="96"/>
      </c>
      <c r="AF108" s="82">
        <f t="shared" si="97"/>
      </c>
      <c r="AG108" s="81">
        <f t="shared" si="98"/>
      </c>
      <c r="AH108" s="82">
        <f t="shared" si="99"/>
      </c>
      <c r="AI108" s="81">
        <f t="shared" si="100"/>
      </c>
      <c r="AJ108" s="82">
        <f t="shared" si="101"/>
      </c>
      <c r="AK108" s="81">
        <f t="shared" si="102"/>
      </c>
      <c r="AL108" s="82">
        <f t="shared" si="103"/>
      </c>
      <c r="AM108" s="81">
        <f t="shared" si="104"/>
      </c>
      <c r="AN108" s="82">
        <f t="shared" si="105"/>
      </c>
      <c r="AO108" s="81">
        <f t="shared" si="150"/>
      </c>
      <c r="AP108" s="82">
        <f t="shared" si="151"/>
      </c>
      <c r="AQ108" s="81">
        <f t="shared" si="106"/>
      </c>
      <c r="AR108" s="82">
        <f t="shared" si="107"/>
      </c>
      <c r="AS108" s="81">
        <f t="shared" si="152"/>
      </c>
      <c r="AT108" s="82">
        <f t="shared" si="153"/>
      </c>
      <c r="AU108" s="81">
        <f t="shared" si="108"/>
      </c>
      <c r="AV108" s="82">
        <f t="shared" si="109"/>
      </c>
      <c r="AW108" s="82">
        <f t="shared" si="110"/>
      </c>
      <c r="AX108" s="83">
        <f t="shared" si="111"/>
      </c>
      <c r="AY108" s="131"/>
      <c r="AZ108" s="84">
        <f>IF(AY108="","",CONCATENATE(AY108,DATA!J103))</f>
      </c>
      <c r="BA108" s="81">
        <f t="shared" si="112"/>
      </c>
      <c r="BB108" s="81">
        <f t="shared" si="113"/>
      </c>
      <c r="BC108" s="82">
        <f t="shared" si="114"/>
      </c>
      <c r="BD108" s="81">
        <f t="shared" si="115"/>
      </c>
      <c r="BE108" s="82">
        <f t="shared" si="116"/>
      </c>
      <c r="BF108" s="81">
        <f t="shared" si="117"/>
      </c>
      <c r="BG108" s="82">
        <f t="shared" si="118"/>
      </c>
      <c r="BH108" s="81">
        <f t="shared" si="119"/>
      </c>
      <c r="BI108" s="82">
        <f t="shared" si="120"/>
      </c>
      <c r="BJ108" s="81">
        <f t="shared" si="121"/>
      </c>
      <c r="BK108" s="82">
        <f t="shared" si="122"/>
      </c>
      <c r="BL108" s="81">
        <f t="shared" si="123"/>
      </c>
      <c r="BM108" s="82">
        <f t="shared" si="124"/>
      </c>
      <c r="BN108" s="81">
        <f t="shared" si="125"/>
      </c>
      <c r="BO108" s="82">
        <f t="shared" si="126"/>
      </c>
      <c r="BP108" s="81">
        <f t="shared" si="127"/>
      </c>
      <c r="BQ108" s="82">
        <f t="shared" si="128"/>
      </c>
      <c r="BR108" s="81">
        <f t="shared" si="129"/>
      </c>
      <c r="BS108" s="82">
        <f t="shared" si="130"/>
      </c>
      <c r="BT108" s="81">
        <f t="shared" si="131"/>
      </c>
      <c r="BU108" s="82">
        <f t="shared" si="132"/>
      </c>
      <c r="BV108" s="81">
        <f t="shared" si="133"/>
      </c>
      <c r="BW108" s="82">
        <f t="shared" si="134"/>
      </c>
      <c r="BX108" s="81">
        <f t="shared" si="135"/>
      </c>
      <c r="BY108" s="82">
        <f t="shared" si="136"/>
      </c>
      <c r="BZ108" s="82">
        <f t="shared" si="137"/>
      </c>
      <c r="CA108" s="85">
        <f t="shared" si="138"/>
      </c>
      <c r="CB108" s="90"/>
      <c r="CC108" s="90"/>
      <c r="CD108" s="90"/>
      <c r="CE108" s="90"/>
      <c r="CF108" s="90"/>
      <c r="CG108" s="136"/>
      <c r="CH108" s="136"/>
      <c r="CI108" s="136"/>
      <c r="CJ108" s="135">
        <f t="shared" si="139"/>
      </c>
      <c r="CK108" s="135">
        <f t="shared" si="140"/>
        <v>0</v>
      </c>
      <c r="CL108" s="135">
        <f t="shared" si="141"/>
        <v>0</v>
      </c>
      <c r="CM108" s="135">
        <f t="shared" si="142"/>
        <v>0</v>
      </c>
      <c r="CN108" s="204">
        <f>TRIM('選手名簿'!G101)</f>
      </c>
      <c r="CO108" s="204">
        <f>TRIM('選手名簿'!H101)</f>
      </c>
      <c r="CQ108" s="179"/>
    </row>
    <row r="109" spans="1:95" s="74" customFormat="1" ht="14.25">
      <c r="A109" s="74">
        <f t="shared" si="87"/>
      </c>
      <c r="B109" s="74">
        <f t="shared" si="88"/>
      </c>
      <c r="C109" s="19">
        <v>99</v>
      </c>
      <c r="D109" s="198">
        <f>TRIM('選手名簿'!E102)</f>
      </c>
      <c r="E109" s="205">
        <f t="shared" si="89"/>
      </c>
      <c r="F109" s="205">
        <f t="shared" si="90"/>
      </c>
      <c r="G109" s="200">
        <f>TRIM('選手名簿'!J102)</f>
      </c>
      <c r="H109" s="200">
        <f>TRIM('選手名簿'!I102)</f>
      </c>
      <c r="I109" s="76"/>
      <c r="J109" s="125"/>
      <c r="K109" s="77">
        <f t="shared" si="147"/>
      </c>
      <c r="L109" s="78"/>
      <c r="M109" s="125"/>
      <c r="N109" s="77">
        <f t="shared" si="80"/>
      </c>
      <c r="O109" s="78"/>
      <c r="P109" s="79"/>
      <c r="Q109" s="77">
        <f t="shared" si="148"/>
      </c>
      <c r="R109" s="127"/>
      <c r="S109" s="80">
        <f t="shared" si="149"/>
        <v>0</v>
      </c>
      <c r="T109" s="80">
        <f t="shared" si="91"/>
      </c>
      <c r="U109" s="80">
        <f t="shared" si="92"/>
      </c>
      <c r="V109" s="129"/>
      <c r="W109" s="75">
        <f>IF(V109="","",CONCATENATE(V109,DATA!J104))</f>
      </c>
      <c r="X109" s="81">
        <f t="shared" si="93"/>
      </c>
      <c r="Y109" s="81">
        <f t="shared" si="143"/>
      </c>
      <c r="Z109" s="82">
        <f t="shared" si="144"/>
      </c>
      <c r="AA109" s="81">
        <f t="shared" si="145"/>
      </c>
      <c r="AB109" s="82">
        <f t="shared" si="146"/>
      </c>
      <c r="AC109" s="81">
        <f t="shared" si="94"/>
      </c>
      <c r="AD109" s="82">
        <f t="shared" si="95"/>
      </c>
      <c r="AE109" s="81">
        <f t="shared" si="96"/>
      </c>
      <c r="AF109" s="82">
        <f t="shared" si="97"/>
      </c>
      <c r="AG109" s="81">
        <f t="shared" si="98"/>
      </c>
      <c r="AH109" s="82">
        <f t="shared" si="99"/>
      </c>
      <c r="AI109" s="81">
        <f t="shared" si="100"/>
      </c>
      <c r="AJ109" s="82">
        <f t="shared" si="101"/>
      </c>
      <c r="AK109" s="81">
        <f t="shared" si="102"/>
      </c>
      <c r="AL109" s="82">
        <f t="shared" si="103"/>
      </c>
      <c r="AM109" s="81">
        <f t="shared" si="104"/>
      </c>
      <c r="AN109" s="82">
        <f t="shared" si="105"/>
      </c>
      <c r="AO109" s="81">
        <f t="shared" si="150"/>
      </c>
      <c r="AP109" s="82">
        <f t="shared" si="151"/>
      </c>
      <c r="AQ109" s="81">
        <f t="shared" si="106"/>
      </c>
      <c r="AR109" s="82">
        <f t="shared" si="107"/>
      </c>
      <c r="AS109" s="81">
        <f t="shared" si="152"/>
      </c>
      <c r="AT109" s="82">
        <f t="shared" si="153"/>
      </c>
      <c r="AU109" s="81">
        <f t="shared" si="108"/>
      </c>
      <c r="AV109" s="82">
        <f t="shared" si="109"/>
      </c>
      <c r="AW109" s="82">
        <f t="shared" si="110"/>
      </c>
      <c r="AX109" s="83">
        <f t="shared" si="111"/>
      </c>
      <c r="AY109" s="131"/>
      <c r="AZ109" s="84">
        <f>IF(AY109="","",CONCATENATE(AY109,DATA!J104))</f>
      </c>
      <c r="BA109" s="81">
        <f t="shared" si="112"/>
      </c>
      <c r="BB109" s="81">
        <f t="shared" si="113"/>
      </c>
      <c r="BC109" s="82">
        <f t="shared" si="114"/>
      </c>
      <c r="BD109" s="81">
        <f t="shared" si="115"/>
      </c>
      <c r="BE109" s="82">
        <f t="shared" si="116"/>
      </c>
      <c r="BF109" s="81">
        <f t="shared" si="117"/>
      </c>
      <c r="BG109" s="82">
        <f t="shared" si="118"/>
      </c>
      <c r="BH109" s="81">
        <f t="shared" si="119"/>
      </c>
      <c r="BI109" s="82">
        <f t="shared" si="120"/>
      </c>
      <c r="BJ109" s="81">
        <f t="shared" si="121"/>
      </c>
      <c r="BK109" s="82">
        <f t="shared" si="122"/>
      </c>
      <c r="BL109" s="81">
        <f t="shared" si="123"/>
      </c>
      <c r="BM109" s="82">
        <f t="shared" si="124"/>
      </c>
      <c r="BN109" s="81">
        <f t="shared" si="125"/>
      </c>
      <c r="BO109" s="82">
        <f t="shared" si="126"/>
      </c>
      <c r="BP109" s="81">
        <f t="shared" si="127"/>
      </c>
      <c r="BQ109" s="82">
        <f t="shared" si="128"/>
      </c>
      <c r="BR109" s="81">
        <f t="shared" si="129"/>
      </c>
      <c r="BS109" s="82">
        <f t="shared" si="130"/>
      </c>
      <c r="BT109" s="81">
        <f t="shared" si="131"/>
      </c>
      <c r="BU109" s="82">
        <f t="shared" si="132"/>
      </c>
      <c r="BV109" s="81">
        <f t="shared" si="133"/>
      </c>
      <c r="BW109" s="82">
        <f t="shared" si="134"/>
      </c>
      <c r="BX109" s="81">
        <f t="shared" si="135"/>
      </c>
      <c r="BY109" s="82">
        <f t="shared" si="136"/>
      </c>
      <c r="BZ109" s="82">
        <f t="shared" si="137"/>
      </c>
      <c r="CA109" s="85">
        <f t="shared" si="138"/>
      </c>
      <c r="CB109" s="90"/>
      <c r="CC109" s="90"/>
      <c r="CD109" s="90"/>
      <c r="CE109" s="90"/>
      <c r="CF109" s="90"/>
      <c r="CG109" s="136"/>
      <c r="CH109" s="136"/>
      <c r="CI109" s="136"/>
      <c r="CJ109" s="135">
        <f t="shared" si="139"/>
      </c>
      <c r="CK109" s="135">
        <f t="shared" si="140"/>
        <v>0</v>
      </c>
      <c r="CL109" s="135">
        <f t="shared" si="141"/>
        <v>0</v>
      </c>
      <c r="CM109" s="135">
        <f t="shared" si="142"/>
        <v>0</v>
      </c>
      <c r="CN109" s="204">
        <f>TRIM('選手名簿'!G102)</f>
      </c>
      <c r="CO109" s="204">
        <f>TRIM('選手名簿'!H102)</f>
      </c>
      <c r="CQ109" s="179"/>
    </row>
    <row r="110" spans="1:95" s="74" customFormat="1" ht="14.25">
      <c r="A110" s="74">
        <f t="shared" si="87"/>
      </c>
      <c r="B110" s="74">
        <f t="shared" si="88"/>
      </c>
      <c r="C110" s="19">
        <v>100</v>
      </c>
      <c r="D110" s="198">
        <f>TRIM('選手名簿'!E103)</f>
      </c>
      <c r="E110" s="205">
        <f t="shared" si="89"/>
      </c>
      <c r="F110" s="205">
        <f t="shared" si="90"/>
      </c>
      <c r="G110" s="200">
        <f>TRIM('選手名簿'!J103)</f>
      </c>
      <c r="H110" s="200">
        <f>TRIM('選手名簿'!I103)</f>
      </c>
      <c r="I110" s="76"/>
      <c r="J110" s="125"/>
      <c r="K110" s="77">
        <f t="shared" si="147"/>
      </c>
      <c r="L110" s="78"/>
      <c r="M110" s="125"/>
      <c r="N110" s="77">
        <f t="shared" si="80"/>
      </c>
      <c r="O110" s="78"/>
      <c r="P110" s="79"/>
      <c r="Q110" s="77">
        <f t="shared" si="148"/>
      </c>
      <c r="R110" s="127"/>
      <c r="S110" s="80">
        <f t="shared" si="149"/>
        <v>0</v>
      </c>
      <c r="T110" s="80">
        <f t="shared" si="91"/>
      </c>
      <c r="U110" s="80">
        <f t="shared" si="92"/>
      </c>
      <c r="V110" s="129"/>
      <c r="W110" s="75">
        <f>IF(V110="","",CONCATENATE(V110,DATA!J105))</f>
      </c>
      <c r="X110" s="81">
        <f t="shared" si="93"/>
      </c>
      <c r="Y110" s="81">
        <f t="shared" si="143"/>
      </c>
      <c r="Z110" s="82">
        <f t="shared" si="144"/>
      </c>
      <c r="AA110" s="81">
        <f t="shared" si="145"/>
      </c>
      <c r="AB110" s="82">
        <f t="shared" si="146"/>
      </c>
      <c r="AC110" s="81">
        <f t="shared" si="94"/>
      </c>
      <c r="AD110" s="82">
        <f t="shared" si="95"/>
      </c>
      <c r="AE110" s="81">
        <f t="shared" si="96"/>
      </c>
      <c r="AF110" s="82">
        <f t="shared" si="97"/>
      </c>
      <c r="AG110" s="81">
        <f t="shared" si="98"/>
      </c>
      <c r="AH110" s="82">
        <f t="shared" si="99"/>
      </c>
      <c r="AI110" s="81">
        <f t="shared" si="100"/>
      </c>
      <c r="AJ110" s="82">
        <f t="shared" si="101"/>
      </c>
      <c r="AK110" s="81">
        <f t="shared" si="102"/>
      </c>
      <c r="AL110" s="82">
        <f t="shared" si="103"/>
      </c>
      <c r="AM110" s="81">
        <f t="shared" si="104"/>
      </c>
      <c r="AN110" s="82">
        <f t="shared" si="105"/>
      </c>
      <c r="AO110" s="81">
        <f t="shared" si="150"/>
      </c>
      <c r="AP110" s="82">
        <f t="shared" si="151"/>
      </c>
      <c r="AQ110" s="81">
        <f t="shared" si="106"/>
      </c>
      <c r="AR110" s="82">
        <f t="shared" si="107"/>
      </c>
      <c r="AS110" s="81">
        <f t="shared" si="152"/>
      </c>
      <c r="AT110" s="82">
        <f t="shared" si="153"/>
      </c>
      <c r="AU110" s="81">
        <f t="shared" si="108"/>
      </c>
      <c r="AV110" s="82">
        <f t="shared" si="109"/>
      </c>
      <c r="AW110" s="82">
        <f t="shared" si="110"/>
      </c>
      <c r="AX110" s="83">
        <f t="shared" si="111"/>
      </c>
      <c r="AY110" s="131"/>
      <c r="AZ110" s="84">
        <f>IF(AY110="","",CONCATENATE(AY110,DATA!J105))</f>
      </c>
      <c r="BA110" s="81">
        <f t="shared" si="112"/>
      </c>
      <c r="BB110" s="81">
        <f t="shared" si="113"/>
      </c>
      <c r="BC110" s="82">
        <f t="shared" si="114"/>
      </c>
      <c r="BD110" s="81">
        <f t="shared" si="115"/>
      </c>
      <c r="BE110" s="82">
        <f t="shared" si="116"/>
      </c>
      <c r="BF110" s="81">
        <f t="shared" si="117"/>
      </c>
      <c r="BG110" s="82">
        <f t="shared" si="118"/>
      </c>
      <c r="BH110" s="81">
        <f t="shared" si="119"/>
      </c>
      <c r="BI110" s="82">
        <f t="shared" si="120"/>
      </c>
      <c r="BJ110" s="81">
        <f t="shared" si="121"/>
      </c>
      <c r="BK110" s="82">
        <f t="shared" si="122"/>
      </c>
      <c r="BL110" s="81">
        <f t="shared" si="123"/>
      </c>
      <c r="BM110" s="82">
        <f t="shared" si="124"/>
      </c>
      <c r="BN110" s="81">
        <f t="shared" si="125"/>
      </c>
      <c r="BO110" s="82">
        <f t="shared" si="126"/>
      </c>
      <c r="BP110" s="81">
        <f t="shared" si="127"/>
      </c>
      <c r="BQ110" s="82">
        <f t="shared" si="128"/>
      </c>
      <c r="BR110" s="81">
        <f t="shared" si="129"/>
      </c>
      <c r="BS110" s="82">
        <f t="shared" si="130"/>
      </c>
      <c r="BT110" s="81">
        <f t="shared" si="131"/>
      </c>
      <c r="BU110" s="82">
        <f t="shared" si="132"/>
      </c>
      <c r="BV110" s="81">
        <f t="shared" si="133"/>
      </c>
      <c r="BW110" s="82">
        <f t="shared" si="134"/>
      </c>
      <c r="BX110" s="81">
        <f t="shared" si="135"/>
      </c>
      <c r="BY110" s="82">
        <f t="shared" si="136"/>
      </c>
      <c r="BZ110" s="82">
        <f t="shared" si="137"/>
      </c>
      <c r="CA110" s="85">
        <f t="shared" si="138"/>
      </c>
      <c r="CB110" s="90"/>
      <c r="CC110" s="90"/>
      <c r="CD110" s="90"/>
      <c r="CE110" s="90"/>
      <c r="CF110" s="90"/>
      <c r="CG110" s="136"/>
      <c r="CH110" s="136"/>
      <c r="CI110" s="136"/>
      <c r="CJ110" s="135">
        <f t="shared" si="139"/>
      </c>
      <c r="CK110" s="135">
        <f t="shared" si="140"/>
        <v>0</v>
      </c>
      <c r="CL110" s="135">
        <f t="shared" si="141"/>
        <v>0</v>
      </c>
      <c r="CM110" s="135">
        <f t="shared" si="142"/>
        <v>0</v>
      </c>
      <c r="CN110" s="204">
        <f>TRIM('選手名簿'!G103)</f>
      </c>
      <c r="CO110" s="204">
        <f>TRIM('選手名簿'!H103)</f>
      </c>
      <c r="CQ110" s="179"/>
    </row>
    <row r="111" spans="1:95" s="74" customFormat="1" ht="14.25">
      <c r="A111" s="74">
        <f t="shared" si="87"/>
      </c>
      <c r="B111" s="74">
        <f t="shared" si="88"/>
      </c>
      <c r="C111" s="19">
        <v>101</v>
      </c>
      <c r="D111" s="198">
        <f>TRIM('選手名簿'!E104)</f>
      </c>
      <c r="E111" s="205">
        <f t="shared" si="89"/>
      </c>
      <c r="F111" s="205">
        <f t="shared" si="90"/>
      </c>
      <c r="G111" s="200">
        <f>TRIM('選手名簿'!J104)</f>
      </c>
      <c r="H111" s="200">
        <f>TRIM('選手名簿'!I104)</f>
      </c>
      <c r="I111" s="76"/>
      <c r="J111" s="125"/>
      <c r="K111" s="77">
        <f t="shared" si="147"/>
      </c>
      <c r="L111" s="78"/>
      <c r="M111" s="125"/>
      <c r="N111" s="77">
        <f t="shared" si="80"/>
      </c>
      <c r="O111" s="78"/>
      <c r="P111" s="79"/>
      <c r="Q111" s="77">
        <f t="shared" si="148"/>
      </c>
      <c r="R111" s="127"/>
      <c r="S111" s="80">
        <f t="shared" si="149"/>
        <v>0</v>
      </c>
      <c r="T111" s="80">
        <f t="shared" si="91"/>
      </c>
      <c r="U111" s="80">
        <f t="shared" si="92"/>
      </c>
      <c r="V111" s="129"/>
      <c r="W111" s="75">
        <f>IF(V111="","",CONCATENATE(V111,DATA!J106))</f>
      </c>
      <c r="X111" s="81">
        <f t="shared" si="93"/>
      </c>
      <c r="Y111" s="81">
        <f t="shared" si="143"/>
      </c>
      <c r="Z111" s="82">
        <f t="shared" si="144"/>
      </c>
      <c r="AA111" s="81">
        <f t="shared" si="145"/>
      </c>
      <c r="AB111" s="82">
        <f t="shared" si="146"/>
      </c>
      <c r="AC111" s="81">
        <f t="shared" si="94"/>
      </c>
      <c r="AD111" s="82">
        <f t="shared" si="95"/>
      </c>
      <c r="AE111" s="81">
        <f t="shared" si="96"/>
      </c>
      <c r="AF111" s="82">
        <f t="shared" si="97"/>
      </c>
      <c r="AG111" s="81">
        <f t="shared" si="98"/>
      </c>
      <c r="AH111" s="82">
        <f t="shared" si="99"/>
      </c>
      <c r="AI111" s="81">
        <f t="shared" si="100"/>
      </c>
      <c r="AJ111" s="82">
        <f t="shared" si="101"/>
      </c>
      <c r="AK111" s="81">
        <f t="shared" si="102"/>
      </c>
      <c r="AL111" s="82">
        <f t="shared" si="103"/>
      </c>
      <c r="AM111" s="81">
        <f t="shared" si="104"/>
      </c>
      <c r="AN111" s="82">
        <f t="shared" si="105"/>
      </c>
      <c r="AO111" s="81">
        <f t="shared" si="150"/>
      </c>
      <c r="AP111" s="82">
        <f t="shared" si="151"/>
      </c>
      <c r="AQ111" s="81">
        <f t="shared" si="106"/>
      </c>
      <c r="AR111" s="82">
        <f t="shared" si="107"/>
      </c>
      <c r="AS111" s="81">
        <f t="shared" si="152"/>
      </c>
      <c r="AT111" s="82">
        <f t="shared" si="153"/>
      </c>
      <c r="AU111" s="81">
        <f t="shared" si="108"/>
      </c>
      <c r="AV111" s="82">
        <f t="shared" si="109"/>
      </c>
      <c r="AW111" s="82">
        <f t="shared" si="110"/>
      </c>
      <c r="AX111" s="83">
        <f t="shared" si="111"/>
      </c>
      <c r="AY111" s="131"/>
      <c r="AZ111" s="84">
        <f>IF(AY111="","",CONCATENATE(AY111,DATA!J106))</f>
      </c>
      <c r="BA111" s="81">
        <f t="shared" si="112"/>
      </c>
      <c r="BB111" s="81">
        <f t="shared" si="113"/>
      </c>
      <c r="BC111" s="82">
        <f t="shared" si="114"/>
      </c>
      <c r="BD111" s="81">
        <f t="shared" si="115"/>
      </c>
      <c r="BE111" s="82">
        <f t="shared" si="116"/>
      </c>
      <c r="BF111" s="81">
        <f t="shared" si="117"/>
      </c>
      <c r="BG111" s="82">
        <f t="shared" si="118"/>
      </c>
      <c r="BH111" s="81">
        <f t="shared" si="119"/>
      </c>
      <c r="BI111" s="82">
        <f t="shared" si="120"/>
      </c>
      <c r="BJ111" s="81">
        <f t="shared" si="121"/>
      </c>
      <c r="BK111" s="82">
        <f t="shared" si="122"/>
      </c>
      <c r="BL111" s="81">
        <f t="shared" si="123"/>
      </c>
      <c r="BM111" s="82">
        <f t="shared" si="124"/>
      </c>
      <c r="BN111" s="81">
        <f t="shared" si="125"/>
      </c>
      <c r="BO111" s="82">
        <f t="shared" si="126"/>
      </c>
      <c r="BP111" s="81">
        <f t="shared" si="127"/>
      </c>
      <c r="BQ111" s="82">
        <f t="shared" si="128"/>
      </c>
      <c r="BR111" s="81">
        <f t="shared" si="129"/>
      </c>
      <c r="BS111" s="82">
        <f t="shared" si="130"/>
      </c>
      <c r="BT111" s="81">
        <f t="shared" si="131"/>
      </c>
      <c r="BU111" s="82">
        <f t="shared" si="132"/>
      </c>
      <c r="BV111" s="81">
        <f t="shared" si="133"/>
      </c>
      <c r="BW111" s="82">
        <f t="shared" si="134"/>
      </c>
      <c r="BX111" s="81">
        <f t="shared" si="135"/>
      </c>
      <c r="BY111" s="82">
        <f t="shared" si="136"/>
      </c>
      <c r="BZ111" s="82">
        <f t="shared" si="137"/>
      </c>
      <c r="CA111" s="85">
        <f t="shared" si="138"/>
      </c>
      <c r="CB111" s="90"/>
      <c r="CC111" s="90"/>
      <c r="CD111" s="90"/>
      <c r="CE111" s="90"/>
      <c r="CF111" s="90"/>
      <c r="CG111" s="136"/>
      <c r="CH111" s="136"/>
      <c r="CI111" s="136"/>
      <c r="CJ111" s="135">
        <f t="shared" si="139"/>
      </c>
      <c r="CK111" s="135">
        <f t="shared" si="140"/>
        <v>0</v>
      </c>
      <c r="CL111" s="135">
        <f t="shared" si="141"/>
        <v>0</v>
      </c>
      <c r="CM111" s="135">
        <f t="shared" si="142"/>
        <v>0</v>
      </c>
      <c r="CN111" s="204">
        <f>TRIM('選手名簿'!G104)</f>
      </c>
      <c r="CO111" s="204">
        <f>TRIM('選手名簿'!H104)</f>
      </c>
      <c r="CQ111" s="179"/>
    </row>
    <row r="112" spans="1:95" s="74" customFormat="1" ht="14.25">
      <c r="A112" s="74">
        <f t="shared" si="87"/>
      </c>
      <c r="B112" s="74">
        <f t="shared" si="88"/>
      </c>
      <c r="C112" s="19">
        <v>102</v>
      </c>
      <c r="D112" s="198">
        <f>TRIM('選手名簿'!E105)</f>
      </c>
      <c r="E112" s="205">
        <f t="shared" si="89"/>
      </c>
      <c r="F112" s="205">
        <f t="shared" si="90"/>
      </c>
      <c r="G112" s="200">
        <f>TRIM('選手名簿'!J105)</f>
      </c>
      <c r="H112" s="200">
        <f>TRIM('選手名簿'!I105)</f>
      </c>
      <c r="I112" s="76"/>
      <c r="J112" s="125"/>
      <c r="K112" s="77">
        <f t="shared" si="147"/>
      </c>
      <c r="L112" s="78"/>
      <c r="M112" s="125"/>
      <c r="N112" s="77">
        <f t="shared" si="80"/>
      </c>
      <c r="O112" s="78"/>
      <c r="P112" s="79"/>
      <c r="Q112" s="77">
        <f t="shared" si="148"/>
      </c>
      <c r="R112" s="127"/>
      <c r="S112" s="80">
        <f t="shared" si="149"/>
        <v>0</v>
      </c>
      <c r="T112" s="80">
        <f t="shared" si="91"/>
      </c>
      <c r="U112" s="80">
        <f t="shared" si="92"/>
      </c>
      <c r="V112" s="129"/>
      <c r="W112" s="75">
        <f>IF(V112="","",CONCATENATE(V112,DATA!J107))</f>
      </c>
      <c r="X112" s="81">
        <f t="shared" si="93"/>
      </c>
      <c r="Y112" s="81">
        <f t="shared" si="143"/>
      </c>
      <c r="Z112" s="82">
        <f t="shared" si="144"/>
      </c>
      <c r="AA112" s="81">
        <f t="shared" si="145"/>
      </c>
      <c r="AB112" s="82">
        <f t="shared" si="146"/>
      </c>
      <c r="AC112" s="81">
        <f t="shared" si="94"/>
      </c>
      <c r="AD112" s="82">
        <f t="shared" si="95"/>
      </c>
      <c r="AE112" s="81">
        <f t="shared" si="96"/>
      </c>
      <c r="AF112" s="82">
        <f t="shared" si="97"/>
      </c>
      <c r="AG112" s="81">
        <f t="shared" si="98"/>
      </c>
      <c r="AH112" s="82">
        <f t="shared" si="99"/>
      </c>
      <c r="AI112" s="81">
        <f t="shared" si="100"/>
      </c>
      <c r="AJ112" s="82">
        <f t="shared" si="101"/>
      </c>
      <c r="AK112" s="81">
        <f t="shared" si="102"/>
      </c>
      <c r="AL112" s="82">
        <f t="shared" si="103"/>
      </c>
      <c r="AM112" s="81">
        <f t="shared" si="104"/>
      </c>
      <c r="AN112" s="82">
        <f t="shared" si="105"/>
      </c>
      <c r="AO112" s="81">
        <f t="shared" si="150"/>
      </c>
      <c r="AP112" s="82">
        <f t="shared" si="151"/>
      </c>
      <c r="AQ112" s="81">
        <f t="shared" si="106"/>
      </c>
      <c r="AR112" s="82">
        <f t="shared" si="107"/>
      </c>
      <c r="AS112" s="81">
        <f t="shared" si="152"/>
      </c>
      <c r="AT112" s="82">
        <f t="shared" si="153"/>
      </c>
      <c r="AU112" s="81">
        <f t="shared" si="108"/>
      </c>
      <c r="AV112" s="82">
        <f t="shared" si="109"/>
      </c>
      <c r="AW112" s="82">
        <f t="shared" si="110"/>
      </c>
      <c r="AX112" s="83">
        <f t="shared" si="111"/>
      </c>
      <c r="AY112" s="131"/>
      <c r="AZ112" s="84">
        <f>IF(AY112="","",CONCATENATE(AY112,DATA!J107))</f>
      </c>
      <c r="BA112" s="81">
        <f t="shared" si="112"/>
      </c>
      <c r="BB112" s="81">
        <f t="shared" si="113"/>
      </c>
      <c r="BC112" s="82">
        <f t="shared" si="114"/>
      </c>
      <c r="BD112" s="81">
        <f t="shared" si="115"/>
      </c>
      <c r="BE112" s="82">
        <f t="shared" si="116"/>
      </c>
      <c r="BF112" s="81">
        <f t="shared" si="117"/>
      </c>
      <c r="BG112" s="82">
        <f t="shared" si="118"/>
      </c>
      <c r="BH112" s="81">
        <f t="shared" si="119"/>
      </c>
      <c r="BI112" s="82">
        <f t="shared" si="120"/>
      </c>
      <c r="BJ112" s="81">
        <f t="shared" si="121"/>
      </c>
      <c r="BK112" s="82">
        <f t="shared" si="122"/>
      </c>
      <c r="BL112" s="81">
        <f t="shared" si="123"/>
      </c>
      <c r="BM112" s="82">
        <f t="shared" si="124"/>
      </c>
      <c r="BN112" s="81">
        <f t="shared" si="125"/>
      </c>
      <c r="BO112" s="82">
        <f t="shared" si="126"/>
      </c>
      <c r="BP112" s="81">
        <f t="shared" si="127"/>
      </c>
      <c r="BQ112" s="82">
        <f t="shared" si="128"/>
      </c>
      <c r="BR112" s="81">
        <f t="shared" si="129"/>
      </c>
      <c r="BS112" s="82">
        <f t="shared" si="130"/>
      </c>
      <c r="BT112" s="81">
        <f t="shared" si="131"/>
      </c>
      <c r="BU112" s="82">
        <f t="shared" si="132"/>
      </c>
      <c r="BV112" s="81">
        <f t="shared" si="133"/>
      </c>
      <c r="BW112" s="82">
        <f t="shared" si="134"/>
      </c>
      <c r="BX112" s="81">
        <f t="shared" si="135"/>
      </c>
      <c r="BY112" s="82">
        <f t="shared" si="136"/>
      </c>
      <c r="BZ112" s="82">
        <f t="shared" si="137"/>
      </c>
      <c r="CA112" s="85">
        <f t="shared" si="138"/>
      </c>
      <c r="CB112" s="90"/>
      <c r="CC112" s="90"/>
      <c r="CD112" s="90"/>
      <c r="CE112" s="90"/>
      <c r="CF112" s="90"/>
      <c r="CG112" s="136"/>
      <c r="CH112" s="136"/>
      <c r="CI112" s="136"/>
      <c r="CJ112" s="135">
        <f t="shared" si="139"/>
      </c>
      <c r="CK112" s="135">
        <f t="shared" si="140"/>
        <v>0</v>
      </c>
      <c r="CL112" s="135">
        <f t="shared" si="141"/>
        <v>0</v>
      </c>
      <c r="CM112" s="135">
        <f t="shared" si="142"/>
        <v>0</v>
      </c>
      <c r="CN112" s="204">
        <f>TRIM('選手名簿'!G105)</f>
      </c>
      <c r="CO112" s="204">
        <f>TRIM('選手名簿'!H105)</f>
      </c>
      <c r="CQ112" s="179"/>
    </row>
    <row r="113" spans="1:95" s="74" customFormat="1" ht="14.25">
      <c r="A113" s="74">
        <f t="shared" si="87"/>
      </c>
      <c r="B113" s="74">
        <f t="shared" si="88"/>
      </c>
      <c r="C113" s="19">
        <v>103</v>
      </c>
      <c r="D113" s="198">
        <f>TRIM('選手名簿'!E106)</f>
      </c>
      <c r="E113" s="205">
        <f t="shared" si="89"/>
      </c>
      <c r="F113" s="205">
        <f t="shared" si="90"/>
      </c>
      <c r="G113" s="200">
        <f>TRIM('選手名簿'!J106)</f>
      </c>
      <c r="H113" s="200">
        <f>TRIM('選手名簿'!I106)</f>
      </c>
      <c r="I113" s="76"/>
      <c r="J113" s="125"/>
      <c r="K113" s="77">
        <f t="shared" si="147"/>
      </c>
      <c r="L113" s="78"/>
      <c r="M113" s="125"/>
      <c r="N113" s="77">
        <f t="shared" si="80"/>
      </c>
      <c r="O113" s="78"/>
      <c r="P113" s="79"/>
      <c r="Q113" s="77">
        <f t="shared" si="148"/>
      </c>
      <c r="R113" s="127"/>
      <c r="S113" s="80">
        <f t="shared" si="149"/>
        <v>0</v>
      </c>
      <c r="T113" s="80">
        <f t="shared" si="91"/>
      </c>
      <c r="U113" s="80">
        <f t="shared" si="92"/>
      </c>
      <c r="V113" s="129"/>
      <c r="W113" s="75">
        <f>IF(V113="","",CONCATENATE(V113,DATA!J108))</f>
      </c>
      <c r="X113" s="81">
        <f t="shared" si="93"/>
      </c>
      <c r="Y113" s="81">
        <f t="shared" si="143"/>
      </c>
      <c r="Z113" s="82">
        <f t="shared" si="144"/>
      </c>
      <c r="AA113" s="81">
        <f t="shared" si="145"/>
      </c>
      <c r="AB113" s="82">
        <f t="shared" si="146"/>
      </c>
      <c r="AC113" s="81">
        <f t="shared" si="94"/>
      </c>
      <c r="AD113" s="82">
        <f t="shared" si="95"/>
      </c>
      <c r="AE113" s="81">
        <f t="shared" si="96"/>
      </c>
      <c r="AF113" s="82">
        <f t="shared" si="97"/>
      </c>
      <c r="AG113" s="81">
        <f t="shared" si="98"/>
      </c>
      <c r="AH113" s="82">
        <f t="shared" si="99"/>
      </c>
      <c r="AI113" s="81">
        <f t="shared" si="100"/>
      </c>
      <c r="AJ113" s="82">
        <f t="shared" si="101"/>
      </c>
      <c r="AK113" s="81">
        <f t="shared" si="102"/>
      </c>
      <c r="AL113" s="82">
        <f t="shared" si="103"/>
      </c>
      <c r="AM113" s="81">
        <f t="shared" si="104"/>
      </c>
      <c r="AN113" s="82">
        <f t="shared" si="105"/>
      </c>
      <c r="AO113" s="81">
        <f t="shared" si="150"/>
      </c>
      <c r="AP113" s="82">
        <f t="shared" si="151"/>
      </c>
      <c r="AQ113" s="81">
        <f t="shared" si="106"/>
      </c>
      <c r="AR113" s="82">
        <f t="shared" si="107"/>
      </c>
      <c r="AS113" s="81">
        <f t="shared" si="152"/>
      </c>
      <c r="AT113" s="82">
        <f t="shared" si="153"/>
      </c>
      <c r="AU113" s="81">
        <f t="shared" si="108"/>
      </c>
      <c r="AV113" s="82">
        <f t="shared" si="109"/>
      </c>
      <c r="AW113" s="82">
        <f t="shared" si="110"/>
      </c>
      <c r="AX113" s="83">
        <f t="shared" si="111"/>
      </c>
      <c r="AY113" s="131"/>
      <c r="AZ113" s="84">
        <f>IF(AY113="","",CONCATENATE(AY113,DATA!J108))</f>
      </c>
      <c r="BA113" s="81">
        <f t="shared" si="112"/>
      </c>
      <c r="BB113" s="81">
        <f t="shared" si="113"/>
      </c>
      <c r="BC113" s="82">
        <f t="shared" si="114"/>
      </c>
      <c r="BD113" s="81">
        <f t="shared" si="115"/>
      </c>
      <c r="BE113" s="82">
        <f t="shared" si="116"/>
      </c>
      <c r="BF113" s="81">
        <f t="shared" si="117"/>
      </c>
      <c r="BG113" s="82">
        <f t="shared" si="118"/>
      </c>
      <c r="BH113" s="81">
        <f t="shared" si="119"/>
      </c>
      <c r="BI113" s="82">
        <f t="shared" si="120"/>
      </c>
      <c r="BJ113" s="81">
        <f t="shared" si="121"/>
      </c>
      <c r="BK113" s="82">
        <f t="shared" si="122"/>
      </c>
      <c r="BL113" s="81">
        <f t="shared" si="123"/>
      </c>
      <c r="BM113" s="82">
        <f t="shared" si="124"/>
      </c>
      <c r="BN113" s="81">
        <f t="shared" si="125"/>
      </c>
      <c r="BO113" s="82">
        <f t="shared" si="126"/>
      </c>
      <c r="BP113" s="81">
        <f t="shared" si="127"/>
      </c>
      <c r="BQ113" s="82">
        <f t="shared" si="128"/>
      </c>
      <c r="BR113" s="81">
        <f t="shared" si="129"/>
      </c>
      <c r="BS113" s="82">
        <f t="shared" si="130"/>
      </c>
      <c r="BT113" s="81">
        <f t="shared" si="131"/>
      </c>
      <c r="BU113" s="82">
        <f t="shared" si="132"/>
      </c>
      <c r="BV113" s="81">
        <f t="shared" si="133"/>
      </c>
      <c r="BW113" s="82">
        <f t="shared" si="134"/>
      </c>
      <c r="BX113" s="81">
        <f t="shared" si="135"/>
      </c>
      <c r="BY113" s="82">
        <f t="shared" si="136"/>
      </c>
      <c r="BZ113" s="82">
        <f t="shared" si="137"/>
      </c>
      <c r="CA113" s="85">
        <f t="shared" si="138"/>
      </c>
      <c r="CB113" s="90"/>
      <c r="CC113" s="90"/>
      <c r="CD113" s="90"/>
      <c r="CE113" s="90"/>
      <c r="CF113" s="90"/>
      <c r="CG113" s="136"/>
      <c r="CH113" s="136"/>
      <c r="CI113" s="136"/>
      <c r="CJ113" s="135">
        <f t="shared" si="139"/>
      </c>
      <c r="CK113" s="135">
        <f t="shared" si="140"/>
        <v>0</v>
      </c>
      <c r="CL113" s="135">
        <f t="shared" si="141"/>
        <v>0</v>
      </c>
      <c r="CM113" s="135">
        <f t="shared" si="142"/>
        <v>0</v>
      </c>
      <c r="CN113" s="204">
        <f>TRIM('選手名簿'!G106)</f>
      </c>
      <c r="CO113" s="204">
        <f>TRIM('選手名簿'!H106)</f>
      </c>
      <c r="CQ113" s="179"/>
    </row>
    <row r="114" spans="1:95" s="74" customFormat="1" ht="14.25">
      <c r="A114" s="74">
        <f t="shared" si="87"/>
      </c>
      <c r="B114" s="74">
        <f t="shared" si="88"/>
      </c>
      <c r="C114" s="19">
        <v>104</v>
      </c>
      <c r="D114" s="198">
        <f>TRIM('選手名簿'!E107)</f>
      </c>
      <c r="E114" s="205">
        <f t="shared" si="89"/>
      </c>
      <c r="F114" s="205">
        <f t="shared" si="90"/>
      </c>
      <c r="G114" s="200">
        <f>TRIM('選手名簿'!J107)</f>
      </c>
      <c r="H114" s="200">
        <f>TRIM('選手名簿'!I107)</f>
      </c>
      <c r="I114" s="76"/>
      <c r="J114" s="125"/>
      <c r="K114" s="77">
        <f t="shared" si="147"/>
      </c>
      <c r="L114" s="78"/>
      <c r="M114" s="125"/>
      <c r="N114" s="77">
        <f t="shared" si="80"/>
      </c>
      <c r="O114" s="78"/>
      <c r="P114" s="79"/>
      <c r="Q114" s="77">
        <f t="shared" si="148"/>
      </c>
      <c r="R114" s="127"/>
      <c r="S114" s="80">
        <f t="shared" si="149"/>
        <v>0</v>
      </c>
      <c r="T114" s="80">
        <f t="shared" si="91"/>
      </c>
      <c r="U114" s="80">
        <f t="shared" si="92"/>
      </c>
      <c r="V114" s="129"/>
      <c r="W114" s="75">
        <f>IF(V114="","",CONCATENATE(V114,DATA!J109))</f>
      </c>
      <c r="X114" s="81">
        <f t="shared" si="93"/>
      </c>
      <c r="Y114" s="81">
        <f t="shared" si="143"/>
      </c>
      <c r="Z114" s="82">
        <f t="shared" si="144"/>
      </c>
      <c r="AA114" s="81">
        <f t="shared" si="145"/>
      </c>
      <c r="AB114" s="82">
        <f t="shared" si="146"/>
      </c>
      <c r="AC114" s="81">
        <f t="shared" si="94"/>
      </c>
      <c r="AD114" s="82">
        <f t="shared" si="95"/>
      </c>
      <c r="AE114" s="81">
        <f t="shared" si="96"/>
      </c>
      <c r="AF114" s="82">
        <f t="shared" si="97"/>
      </c>
      <c r="AG114" s="81">
        <f t="shared" si="98"/>
      </c>
      <c r="AH114" s="82">
        <f t="shared" si="99"/>
      </c>
      <c r="AI114" s="81">
        <f t="shared" si="100"/>
      </c>
      <c r="AJ114" s="82">
        <f t="shared" si="101"/>
      </c>
      <c r="AK114" s="81">
        <f t="shared" si="102"/>
      </c>
      <c r="AL114" s="82">
        <f t="shared" si="103"/>
      </c>
      <c r="AM114" s="81">
        <f t="shared" si="104"/>
      </c>
      <c r="AN114" s="82">
        <f t="shared" si="105"/>
      </c>
      <c r="AO114" s="81">
        <f t="shared" si="150"/>
      </c>
      <c r="AP114" s="82">
        <f t="shared" si="151"/>
      </c>
      <c r="AQ114" s="81">
        <f t="shared" si="106"/>
      </c>
      <c r="AR114" s="82">
        <f t="shared" si="107"/>
      </c>
      <c r="AS114" s="81">
        <f t="shared" si="152"/>
      </c>
      <c r="AT114" s="82">
        <f t="shared" si="153"/>
      </c>
      <c r="AU114" s="81">
        <f t="shared" si="108"/>
      </c>
      <c r="AV114" s="82">
        <f t="shared" si="109"/>
      </c>
      <c r="AW114" s="82">
        <f t="shared" si="110"/>
      </c>
      <c r="AX114" s="83">
        <f t="shared" si="111"/>
      </c>
      <c r="AY114" s="131"/>
      <c r="AZ114" s="84">
        <f>IF(AY114="","",CONCATENATE(AY114,DATA!J109))</f>
      </c>
      <c r="BA114" s="81">
        <f t="shared" si="112"/>
      </c>
      <c r="BB114" s="81">
        <f t="shared" si="113"/>
      </c>
      <c r="BC114" s="82">
        <f t="shared" si="114"/>
      </c>
      <c r="BD114" s="81">
        <f t="shared" si="115"/>
      </c>
      <c r="BE114" s="82">
        <f t="shared" si="116"/>
      </c>
      <c r="BF114" s="81">
        <f t="shared" si="117"/>
      </c>
      <c r="BG114" s="82">
        <f t="shared" si="118"/>
      </c>
      <c r="BH114" s="81">
        <f t="shared" si="119"/>
      </c>
      <c r="BI114" s="82">
        <f t="shared" si="120"/>
      </c>
      <c r="BJ114" s="81">
        <f t="shared" si="121"/>
      </c>
      <c r="BK114" s="82">
        <f t="shared" si="122"/>
      </c>
      <c r="BL114" s="81">
        <f t="shared" si="123"/>
      </c>
      <c r="BM114" s="82">
        <f t="shared" si="124"/>
      </c>
      <c r="BN114" s="81">
        <f t="shared" si="125"/>
      </c>
      <c r="BO114" s="82">
        <f t="shared" si="126"/>
      </c>
      <c r="BP114" s="81">
        <f t="shared" si="127"/>
      </c>
      <c r="BQ114" s="82">
        <f t="shared" si="128"/>
      </c>
      <c r="BR114" s="81">
        <f t="shared" si="129"/>
      </c>
      <c r="BS114" s="82">
        <f t="shared" si="130"/>
      </c>
      <c r="BT114" s="81">
        <f t="shared" si="131"/>
      </c>
      <c r="BU114" s="82">
        <f t="shared" si="132"/>
      </c>
      <c r="BV114" s="81">
        <f t="shared" si="133"/>
      </c>
      <c r="BW114" s="82">
        <f t="shared" si="134"/>
      </c>
      <c r="BX114" s="81">
        <f t="shared" si="135"/>
      </c>
      <c r="BY114" s="82">
        <f t="shared" si="136"/>
      </c>
      <c r="BZ114" s="82">
        <f t="shared" si="137"/>
      </c>
      <c r="CA114" s="85">
        <f t="shared" si="138"/>
      </c>
      <c r="CB114" s="90"/>
      <c r="CC114" s="90"/>
      <c r="CD114" s="90"/>
      <c r="CE114" s="90"/>
      <c r="CF114" s="90"/>
      <c r="CG114" s="136"/>
      <c r="CH114" s="136"/>
      <c r="CI114" s="136"/>
      <c r="CJ114" s="135">
        <f t="shared" si="139"/>
      </c>
      <c r="CK114" s="135">
        <f t="shared" si="140"/>
        <v>0</v>
      </c>
      <c r="CL114" s="135">
        <f t="shared" si="141"/>
        <v>0</v>
      </c>
      <c r="CM114" s="135">
        <f t="shared" si="142"/>
        <v>0</v>
      </c>
      <c r="CN114" s="204">
        <f>TRIM('選手名簿'!G107)</f>
      </c>
      <c r="CO114" s="204">
        <f>TRIM('選手名簿'!H107)</f>
      </c>
      <c r="CQ114" s="179"/>
    </row>
    <row r="115" spans="1:95" s="74" customFormat="1" ht="14.25">
      <c r="A115" s="74">
        <f t="shared" si="87"/>
      </c>
      <c r="B115" s="74">
        <f t="shared" si="88"/>
      </c>
      <c r="C115" s="19">
        <v>105</v>
      </c>
      <c r="D115" s="198">
        <f>TRIM('選手名簿'!E108)</f>
      </c>
      <c r="E115" s="205">
        <f t="shared" si="89"/>
      </c>
      <c r="F115" s="205">
        <f t="shared" si="90"/>
      </c>
      <c r="G115" s="200">
        <f>TRIM('選手名簿'!J108)</f>
      </c>
      <c r="H115" s="200">
        <f>TRIM('選手名簿'!I108)</f>
      </c>
      <c r="I115" s="76"/>
      <c r="J115" s="125"/>
      <c r="K115" s="77">
        <f t="shared" si="147"/>
      </c>
      <c r="L115" s="78"/>
      <c r="M115" s="125"/>
      <c r="N115" s="77">
        <f t="shared" si="80"/>
      </c>
      <c r="O115" s="78"/>
      <c r="P115" s="79"/>
      <c r="Q115" s="77">
        <f t="shared" si="148"/>
      </c>
      <c r="R115" s="127"/>
      <c r="S115" s="80">
        <f t="shared" si="149"/>
        <v>0</v>
      </c>
      <c r="T115" s="80">
        <f t="shared" si="91"/>
      </c>
      <c r="U115" s="80">
        <f t="shared" si="92"/>
      </c>
      <c r="V115" s="129"/>
      <c r="W115" s="75">
        <f>IF(V115="","",CONCATENATE(V115,DATA!J110))</f>
      </c>
      <c r="X115" s="81">
        <f t="shared" si="93"/>
      </c>
      <c r="Y115" s="81">
        <f t="shared" si="143"/>
      </c>
      <c r="Z115" s="82">
        <f t="shared" si="144"/>
      </c>
      <c r="AA115" s="81">
        <f t="shared" si="145"/>
      </c>
      <c r="AB115" s="82">
        <f t="shared" si="146"/>
      </c>
      <c r="AC115" s="81">
        <f t="shared" si="94"/>
      </c>
      <c r="AD115" s="82">
        <f t="shared" si="95"/>
      </c>
      <c r="AE115" s="81">
        <f t="shared" si="96"/>
      </c>
      <c r="AF115" s="82">
        <f t="shared" si="97"/>
      </c>
      <c r="AG115" s="81">
        <f t="shared" si="98"/>
      </c>
      <c r="AH115" s="82">
        <f t="shared" si="99"/>
      </c>
      <c r="AI115" s="81">
        <f t="shared" si="100"/>
      </c>
      <c r="AJ115" s="82">
        <f t="shared" si="101"/>
      </c>
      <c r="AK115" s="81">
        <f t="shared" si="102"/>
      </c>
      <c r="AL115" s="82">
        <f t="shared" si="103"/>
      </c>
      <c r="AM115" s="81">
        <f t="shared" si="104"/>
      </c>
      <c r="AN115" s="82">
        <f t="shared" si="105"/>
      </c>
      <c r="AO115" s="81">
        <f t="shared" si="150"/>
      </c>
      <c r="AP115" s="82">
        <f t="shared" si="151"/>
      </c>
      <c r="AQ115" s="81">
        <f t="shared" si="106"/>
      </c>
      <c r="AR115" s="82">
        <f t="shared" si="107"/>
      </c>
      <c r="AS115" s="81">
        <f t="shared" si="152"/>
      </c>
      <c r="AT115" s="82">
        <f t="shared" si="153"/>
      </c>
      <c r="AU115" s="81">
        <f t="shared" si="108"/>
      </c>
      <c r="AV115" s="82">
        <f t="shared" si="109"/>
      </c>
      <c r="AW115" s="82">
        <f t="shared" si="110"/>
      </c>
      <c r="AX115" s="83">
        <f t="shared" si="111"/>
      </c>
      <c r="AY115" s="131"/>
      <c r="AZ115" s="84">
        <f>IF(AY115="","",CONCATENATE(AY115,DATA!J110))</f>
      </c>
      <c r="BA115" s="81">
        <f t="shared" si="112"/>
      </c>
      <c r="BB115" s="81">
        <f t="shared" si="113"/>
      </c>
      <c r="BC115" s="82">
        <f t="shared" si="114"/>
      </c>
      <c r="BD115" s="81">
        <f t="shared" si="115"/>
      </c>
      <c r="BE115" s="82">
        <f t="shared" si="116"/>
      </c>
      <c r="BF115" s="81">
        <f t="shared" si="117"/>
      </c>
      <c r="BG115" s="82">
        <f t="shared" si="118"/>
      </c>
      <c r="BH115" s="81">
        <f t="shared" si="119"/>
      </c>
      <c r="BI115" s="82">
        <f t="shared" si="120"/>
      </c>
      <c r="BJ115" s="81">
        <f t="shared" si="121"/>
      </c>
      <c r="BK115" s="82">
        <f t="shared" si="122"/>
      </c>
      <c r="BL115" s="81">
        <f t="shared" si="123"/>
      </c>
      <c r="BM115" s="82">
        <f t="shared" si="124"/>
      </c>
      <c r="BN115" s="81">
        <f t="shared" si="125"/>
      </c>
      <c r="BO115" s="82">
        <f t="shared" si="126"/>
      </c>
      <c r="BP115" s="81">
        <f t="shared" si="127"/>
      </c>
      <c r="BQ115" s="82">
        <f t="shared" si="128"/>
      </c>
      <c r="BR115" s="81">
        <f t="shared" si="129"/>
      </c>
      <c r="BS115" s="82">
        <f t="shared" si="130"/>
      </c>
      <c r="BT115" s="81">
        <f t="shared" si="131"/>
      </c>
      <c r="BU115" s="82">
        <f t="shared" si="132"/>
      </c>
      <c r="BV115" s="81">
        <f t="shared" si="133"/>
      </c>
      <c r="BW115" s="82">
        <f t="shared" si="134"/>
      </c>
      <c r="BX115" s="81">
        <f t="shared" si="135"/>
      </c>
      <c r="BY115" s="82">
        <f t="shared" si="136"/>
      </c>
      <c r="BZ115" s="82">
        <f t="shared" si="137"/>
      </c>
      <c r="CA115" s="85">
        <f t="shared" si="138"/>
      </c>
      <c r="CB115" s="90"/>
      <c r="CC115" s="90"/>
      <c r="CD115" s="90"/>
      <c r="CE115" s="90"/>
      <c r="CF115" s="90"/>
      <c r="CG115" s="136"/>
      <c r="CH115" s="136"/>
      <c r="CI115" s="136"/>
      <c r="CJ115" s="135">
        <f t="shared" si="139"/>
      </c>
      <c r="CK115" s="135">
        <f t="shared" si="140"/>
        <v>0</v>
      </c>
      <c r="CL115" s="135">
        <f t="shared" si="141"/>
        <v>0</v>
      </c>
      <c r="CM115" s="135">
        <f t="shared" si="142"/>
        <v>0</v>
      </c>
      <c r="CN115" s="204">
        <f>TRIM('選手名簿'!G108)</f>
      </c>
      <c r="CO115" s="204">
        <f>TRIM('選手名簿'!H108)</f>
      </c>
      <c r="CQ115" s="179"/>
    </row>
    <row r="116" spans="1:95" s="74" customFormat="1" ht="14.25">
      <c r="A116" s="74">
        <f t="shared" si="87"/>
      </c>
      <c r="B116" s="74">
        <f t="shared" si="88"/>
      </c>
      <c r="C116" s="19">
        <v>106</v>
      </c>
      <c r="D116" s="198">
        <f>TRIM('選手名簿'!E109)</f>
      </c>
      <c r="E116" s="205">
        <f t="shared" si="89"/>
      </c>
      <c r="F116" s="205">
        <f t="shared" si="90"/>
      </c>
      <c r="G116" s="200">
        <f>TRIM('選手名簿'!J109)</f>
      </c>
      <c r="H116" s="200">
        <f>TRIM('選手名簿'!I109)</f>
      </c>
      <c r="I116" s="76"/>
      <c r="J116" s="125"/>
      <c r="K116" s="77">
        <f t="shared" si="147"/>
      </c>
      <c r="L116" s="78"/>
      <c r="M116" s="125"/>
      <c r="N116" s="77">
        <f t="shared" si="80"/>
      </c>
      <c r="O116" s="78"/>
      <c r="P116" s="79"/>
      <c r="Q116" s="77">
        <f t="shared" si="148"/>
      </c>
      <c r="R116" s="127"/>
      <c r="S116" s="80">
        <f t="shared" si="149"/>
        <v>0</v>
      </c>
      <c r="T116" s="80">
        <f t="shared" si="91"/>
      </c>
      <c r="U116" s="80">
        <f t="shared" si="92"/>
      </c>
      <c r="V116" s="129"/>
      <c r="W116" s="75">
        <f>IF(V116="","",CONCATENATE(V116,DATA!J111))</f>
      </c>
      <c r="X116" s="81">
        <f t="shared" si="93"/>
      </c>
      <c r="Y116" s="81">
        <f t="shared" si="143"/>
      </c>
      <c r="Z116" s="82">
        <f t="shared" si="144"/>
      </c>
      <c r="AA116" s="81">
        <f t="shared" si="145"/>
      </c>
      <c r="AB116" s="82">
        <f t="shared" si="146"/>
      </c>
      <c r="AC116" s="81">
        <f t="shared" si="94"/>
      </c>
      <c r="AD116" s="82">
        <f t="shared" si="95"/>
      </c>
      <c r="AE116" s="81">
        <f t="shared" si="96"/>
      </c>
      <c r="AF116" s="82">
        <f t="shared" si="97"/>
      </c>
      <c r="AG116" s="81">
        <f t="shared" si="98"/>
      </c>
      <c r="AH116" s="82">
        <f t="shared" si="99"/>
      </c>
      <c r="AI116" s="81">
        <f t="shared" si="100"/>
      </c>
      <c r="AJ116" s="82">
        <f t="shared" si="101"/>
      </c>
      <c r="AK116" s="81">
        <f t="shared" si="102"/>
      </c>
      <c r="AL116" s="82">
        <f t="shared" si="103"/>
      </c>
      <c r="AM116" s="81">
        <f t="shared" si="104"/>
      </c>
      <c r="AN116" s="82">
        <f t="shared" si="105"/>
      </c>
      <c r="AO116" s="81">
        <f t="shared" si="150"/>
      </c>
      <c r="AP116" s="82">
        <f t="shared" si="151"/>
      </c>
      <c r="AQ116" s="81">
        <f t="shared" si="106"/>
      </c>
      <c r="AR116" s="82">
        <f t="shared" si="107"/>
      </c>
      <c r="AS116" s="81">
        <f t="shared" si="152"/>
      </c>
      <c r="AT116" s="82">
        <f t="shared" si="153"/>
      </c>
      <c r="AU116" s="81">
        <f t="shared" si="108"/>
      </c>
      <c r="AV116" s="82">
        <f t="shared" si="109"/>
      </c>
      <c r="AW116" s="82">
        <f t="shared" si="110"/>
      </c>
      <c r="AX116" s="83">
        <f t="shared" si="111"/>
      </c>
      <c r="AY116" s="131"/>
      <c r="AZ116" s="84">
        <f>IF(AY116="","",CONCATENATE(AY116,DATA!J111))</f>
      </c>
      <c r="BA116" s="81">
        <f t="shared" si="112"/>
      </c>
      <c r="BB116" s="81">
        <f t="shared" si="113"/>
      </c>
      <c r="BC116" s="82">
        <f t="shared" si="114"/>
      </c>
      <c r="BD116" s="81">
        <f t="shared" si="115"/>
      </c>
      <c r="BE116" s="82">
        <f t="shared" si="116"/>
      </c>
      <c r="BF116" s="81">
        <f t="shared" si="117"/>
      </c>
      <c r="BG116" s="82">
        <f t="shared" si="118"/>
      </c>
      <c r="BH116" s="81">
        <f t="shared" si="119"/>
      </c>
      <c r="BI116" s="82">
        <f t="shared" si="120"/>
      </c>
      <c r="BJ116" s="81">
        <f t="shared" si="121"/>
      </c>
      <c r="BK116" s="82">
        <f t="shared" si="122"/>
      </c>
      <c r="BL116" s="81">
        <f t="shared" si="123"/>
      </c>
      <c r="BM116" s="82">
        <f t="shared" si="124"/>
      </c>
      <c r="BN116" s="81">
        <f t="shared" si="125"/>
      </c>
      <c r="BO116" s="82">
        <f t="shared" si="126"/>
      </c>
      <c r="BP116" s="81">
        <f t="shared" si="127"/>
      </c>
      <c r="BQ116" s="82">
        <f t="shared" si="128"/>
      </c>
      <c r="BR116" s="81">
        <f t="shared" si="129"/>
      </c>
      <c r="BS116" s="82">
        <f t="shared" si="130"/>
      </c>
      <c r="BT116" s="81">
        <f t="shared" si="131"/>
      </c>
      <c r="BU116" s="82">
        <f t="shared" si="132"/>
      </c>
      <c r="BV116" s="81">
        <f t="shared" si="133"/>
      </c>
      <c r="BW116" s="82">
        <f t="shared" si="134"/>
      </c>
      <c r="BX116" s="81">
        <f t="shared" si="135"/>
      </c>
      <c r="BY116" s="82">
        <f t="shared" si="136"/>
      </c>
      <c r="BZ116" s="82">
        <f t="shared" si="137"/>
      </c>
      <c r="CA116" s="85">
        <f t="shared" si="138"/>
      </c>
      <c r="CB116" s="90"/>
      <c r="CC116" s="90"/>
      <c r="CD116" s="90"/>
      <c r="CE116" s="90"/>
      <c r="CF116" s="90"/>
      <c r="CG116" s="136"/>
      <c r="CH116" s="136"/>
      <c r="CI116" s="136"/>
      <c r="CJ116" s="135">
        <f t="shared" si="139"/>
      </c>
      <c r="CK116" s="135">
        <f t="shared" si="140"/>
        <v>0</v>
      </c>
      <c r="CL116" s="135">
        <f t="shared" si="141"/>
        <v>0</v>
      </c>
      <c r="CM116" s="135">
        <f t="shared" si="142"/>
        <v>0</v>
      </c>
      <c r="CN116" s="204">
        <f>TRIM('選手名簿'!G109)</f>
      </c>
      <c r="CO116" s="204">
        <f>TRIM('選手名簿'!H109)</f>
      </c>
      <c r="CQ116" s="179"/>
    </row>
    <row r="117" spans="1:95" s="74" customFormat="1" ht="14.25">
      <c r="A117" s="74">
        <f t="shared" si="87"/>
      </c>
      <c r="B117" s="74">
        <f t="shared" si="88"/>
      </c>
      <c r="C117" s="19">
        <v>107</v>
      </c>
      <c r="D117" s="198">
        <f>TRIM('選手名簿'!E110)</f>
      </c>
      <c r="E117" s="205">
        <f t="shared" si="89"/>
      </c>
      <c r="F117" s="205">
        <f t="shared" si="90"/>
      </c>
      <c r="G117" s="200">
        <f>TRIM('選手名簿'!J110)</f>
      </c>
      <c r="H117" s="200">
        <f>TRIM('選手名簿'!I110)</f>
      </c>
      <c r="I117" s="76"/>
      <c r="J117" s="125"/>
      <c r="K117" s="77">
        <f t="shared" si="147"/>
      </c>
      <c r="L117" s="78"/>
      <c r="M117" s="125"/>
      <c r="N117" s="77">
        <f t="shared" si="80"/>
      </c>
      <c r="O117" s="78"/>
      <c r="P117" s="79"/>
      <c r="Q117" s="77">
        <f t="shared" si="148"/>
      </c>
      <c r="R117" s="127"/>
      <c r="S117" s="80">
        <f t="shared" si="149"/>
        <v>0</v>
      </c>
      <c r="T117" s="80">
        <f t="shared" si="91"/>
      </c>
      <c r="U117" s="80">
        <f t="shared" si="92"/>
      </c>
      <c r="V117" s="129"/>
      <c r="W117" s="75">
        <f>IF(V117="","",CONCATENATE(V117,DATA!J112))</f>
      </c>
      <c r="X117" s="81">
        <f t="shared" si="93"/>
      </c>
      <c r="Y117" s="81">
        <f t="shared" si="143"/>
      </c>
      <c r="Z117" s="82">
        <f t="shared" si="144"/>
      </c>
      <c r="AA117" s="81">
        <f t="shared" si="145"/>
      </c>
      <c r="AB117" s="82">
        <f t="shared" si="146"/>
      </c>
      <c r="AC117" s="81">
        <f t="shared" si="94"/>
      </c>
      <c r="AD117" s="82">
        <f t="shared" si="95"/>
      </c>
      <c r="AE117" s="81">
        <f t="shared" si="96"/>
      </c>
      <c r="AF117" s="82">
        <f t="shared" si="97"/>
      </c>
      <c r="AG117" s="81">
        <f t="shared" si="98"/>
      </c>
      <c r="AH117" s="82">
        <f t="shared" si="99"/>
      </c>
      <c r="AI117" s="81">
        <f t="shared" si="100"/>
      </c>
      <c r="AJ117" s="82">
        <f t="shared" si="101"/>
      </c>
      <c r="AK117" s="81">
        <f t="shared" si="102"/>
      </c>
      <c r="AL117" s="82">
        <f t="shared" si="103"/>
      </c>
      <c r="AM117" s="81">
        <f t="shared" si="104"/>
      </c>
      <c r="AN117" s="82">
        <f t="shared" si="105"/>
      </c>
      <c r="AO117" s="81">
        <f t="shared" si="150"/>
      </c>
      <c r="AP117" s="82">
        <f t="shared" si="151"/>
      </c>
      <c r="AQ117" s="81">
        <f t="shared" si="106"/>
      </c>
      <c r="AR117" s="82">
        <f t="shared" si="107"/>
      </c>
      <c r="AS117" s="81">
        <f t="shared" si="152"/>
      </c>
      <c r="AT117" s="82">
        <f t="shared" si="153"/>
      </c>
      <c r="AU117" s="81">
        <f t="shared" si="108"/>
      </c>
      <c r="AV117" s="82">
        <f t="shared" si="109"/>
      </c>
      <c r="AW117" s="82">
        <f t="shared" si="110"/>
      </c>
      <c r="AX117" s="83">
        <f t="shared" si="111"/>
      </c>
      <c r="AY117" s="131"/>
      <c r="AZ117" s="84">
        <f>IF(AY117="","",CONCATENATE(AY117,DATA!J112))</f>
      </c>
      <c r="BA117" s="81">
        <f t="shared" si="112"/>
      </c>
      <c r="BB117" s="81">
        <f t="shared" si="113"/>
      </c>
      <c r="BC117" s="82">
        <f t="shared" si="114"/>
      </c>
      <c r="BD117" s="81">
        <f t="shared" si="115"/>
      </c>
      <c r="BE117" s="82">
        <f t="shared" si="116"/>
      </c>
      <c r="BF117" s="81">
        <f t="shared" si="117"/>
      </c>
      <c r="BG117" s="82">
        <f t="shared" si="118"/>
      </c>
      <c r="BH117" s="81">
        <f t="shared" si="119"/>
      </c>
      <c r="BI117" s="82">
        <f t="shared" si="120"/>
      </c>
      <c r="BJ117" s="81">
        <f t="shared" si="121"/>
      </c>
      <c r="BK117" s="82">
        <f t="shared" si="122"/>
      </c>
      <c r="BL117" s="81">
        <f t="shared" si="123"/>
      </c>
      <c r="BM117" s="82">
        <f t="shared" si="124"/>
      </c>
      <c r="BN117" s="81">
        <f t="shared" si="125"/>
      </c>
      <c r="BO117" s="82">
        <f t="shared" si="126"/>
      </c>
      <c r="BP117" s="81">
        <f t="shared" si="127"/>
      </c>
      <c r="BQ117" s="82">
        <f t="shared" si="128"/>
      </c>
      <c r="BR117" s="81">
        <f t="shared" si="129"/>
      </c>
      <c r="BS117" s="82">
        <f t="shared" si="130"/>
      </c>
      <c r="BT117" s="81">
        <f t="shared" si="131"/>
      </c>
      <c r="BU117" s="82">
        <f t="shared" si="132"/>
      </c>
      <c r="BV117" s="81">
        <f t="shared" si="133"/>
      </c>
      <c r="BW117" s="82">
        <f t="shared" si="134"/>
      </c>
      <c r="BX117" s="81">
        <f t="shared" si="135"/>
      </c>
      <c r="BY117" s="82">
        <f t="shared" si="136"/>
      </c>
      <c r="BZ117" s="82">
        <f t="shared" si="137"/>
      </c>
      <c r="CA117" s="85">
        <f t="shared" si="138"/>
      </c>
      <c r="CB117" s="90"/>
      <c r="CC117" s="90"/>
      <c r="CD117" s="90"/>
      <c r="CE117" s="90"/>
      <c r="CF117" s="90"/>
      <c r="CG117" s="136"/>
      <c r="CH117" s="136"/>
      <c r="CI117" s="136"/>
      <c r="CJ117" s="135">
        <f t="shared" si="139"/>
      </c>
      <c r="CK117" s="135">
        <f t="shared" si="140"/>
        <v>0</v>
      </c>
      <c r="CL117" s="135">
        <f t="shared" si="141"/>
        <v>0</v>
      </c>
      <c r="CM117" s="135">
        <f t="shared" si="142"/>
        <v>0</v>
      </c>
      <c r="CN117" s="204">
        <f>TRIM('選手名簿'!G110)</f>
      </c>
      <c r="CO117" s="204">
        <f>TRIM('選手名簿'!H110)</f>
      </c>
      <c r="CQ117" s="179"/>
    </row>
    <row r="118" spans="1:95" s="74" customFormat="1" ht="14.25">
      <c r="A118" s="74">
        <f t="shared" si="87"/>
      </c>
      <c r="B118" s="74">
        <f t="shared" si="88"/>
      </c>
      <c r="C118" s="19">
        <v>108</v>
      </c>
      <c r="D118" s="198">
        <f>TRIM('選手名簿'!E111)</f>
      </c>
      <c r="E118" s="205">
        <f t="shared" si="89"/>
      </c>
      <c r="F118" s="205">
        <f t="shared" si="90"/>
      </c>
      <c r="G118" s="200">
        <f>TRIM('選手名簿'!J111)</f>
      </c>
      <c r="H118" s="200">
        <f>TRIM('選手名簿'!I111)</f>
      </c>
      <c r="I118" s="76"/>
      <c r="J118" s="125"/>
      <c r="K118" s="77">
        <f t="shared" si="147"/>
      </c>
      <c r="L118" s="78"/>
      <c r="M118" s="125"/>
      <c r="N118" s="77">
        <f t="shared" si="80"/>
      </c>
      <c r="O118" s="78"/>
      <c r="P118" s="79"/>
      <c r="Q118" s="77">
        <f t="shared" si="148"/>
      </c>
      <c r="R118" s="127"/>
      <c r="S118" s="80">
        <f t="shared" si="149"/>
        <v>0</v>
      </c>
      <c r="T118" s="80">
        <f t="shared" si="91"/>
      </c>
      <c r="U118" s="80">
        <f t="shared" si="92"/>
      </c>
      <c r="V118" s="129"/>
      <c r="W118" s="75">
        <f>IF(V118="","",CONCATENATE(V118,DATA!J113))</f>
      </c>
      <c r="X118" s="81">
        <f t="shared" si="93"/>
      </c>
      <c r="Y118" s="81">
        <f t="shared" si="143"/>
      </c>
      <c r="Z118" s="82">
        <f t="shared" si="144"/>
      </c>
      <c r="AA118" s="81">
        <f t="shared" si="145"/>
      </c>
      <c r="AB118" s="82">
        <f t="shared" si="146"/>
      </c>
      <c r="AC118" s="81">
        <f t="shared" si="94"/>
      </c>
      <c r="AD118" s="82">
        <f t="shared" si="95"/>
      </c>
      <c r="AE118" s="81">
        <f t="shared" si="96"/>
      </c>
      <c r="AF118" s="82">
        <f t="shared" si="97"/>
      </c>
      <c r="AG118" s="81">
        <f t="shared" si="98"/>
      </c>
      <c r="AH118" s="82">
        <f t="shared" si="99"/>
      </c>
      <c r="AI118" s="81">
        <f t="shared" si="100"/>
      </c>
      <c r="AJ118" s="82">
        <f t="shared" si="101"/>
      </c>
      <c r="AK118" s="81">
        <f t="shared" si="102"/>
      </c>
      <c r="AL118" s="82">
        <f t="shared" si="103"/>
      </c>
      <c r="AM118" s="81">
        <f t="shared" si="104"/>
      </c>
      <c r="AN118" s="82">
        <f t="shared" si="105"/>
      </c>
      <c r="AO118" s="81">
        <f t="shared" si="150"/>
      </c>
      <c r="AP118" s="82">
        <f t="shared" si="151"/>
      </c>
      <c r="AQ118" s="81">
        <f t="shared" si="106"/>
      </c>
      <c r="AR118" s="82">
        <f t="shared" si="107"/>
      </c>
      <c r="AS118" s="81">
        <f t="shared" si="152"/>
      </c>
      <c r="AT118" s="82">
        <f t="shared" si="153"/>
      </c>
      <c r="AU118" s="81">
        <f t="shared" si="108"/>
      </c>
      <c r="AV118" s="82">
        <f t="shared" si="109"/>
      </c>
      <c r="AW118" s="82">
        <f t="shared" si="110"/>
      </c>
      <c r="AX118" s="83">
        <f t="shared" si="111"/>
      </c>
      <c r="AY118" s="131"/>
      <c r="AZ118" s="84">
        <f>IF(AY118="","",CONCATENATE(AY118,DATA!J113))</f>
      </c>
      <c r="BA118" s="81">
        <f t="shared" si="112"/>
      </c>
      <c r="BB118" s="81">
        <f t="shared" si="113"/>
      </c>
      <c r="BC118" s="82">
        <f t="shared" si="114"/>
      </c>
      <c r="BD118" s="81">
        <f t="shared" si="115"/>
      </c>
      <c r="BE118" s="82">
        <f t="shared" si="116"/>
      </c>
      <c r="BF118" s="81">
        <f t="shared" si="117"/>
      </c>
      <c r="BG118" s="82">
        <f t="shared" si="118"/>
      </c>
      <c r="BH118" s="81">
        <f t="shared" si="119"/>
      </c>
      <c r="BI118" s="82">
        <f t="shared" si="120"/>
      </c>
      <c r="BJ118" s="81">
        <f t="shared" si="121"/>
      </c>
      <c r="BK118" s="82">
        <f t="shared" si="122"/>
      </c>
      <c r="BL118" s="81">
        <f t="shared" si="123"/>
      </c>
      <c r="BM118" s="82">
        <f t="shared" si="124"/>
      </c>
      <c r="BN118" s="81">
        <f t="shared" si="125"/>
      </c>
      <c r="BO118" s="82">
        <f t="shared" si="126"/>
      </c>
      <c r="BP118" s="81">
        <f t="shared" si="127"/>
      </c>
      <c r="BQ118" s="82">
        <f t="shared" si="128"/>
      </c>
      <c r="BR118" s="81">
        <f t="shared" si="129"/>
      </c>
      <c r="BS118" s="82">
        <f t="shared" si="130"/>
      </c>
      <c r="BT118" s="81">
        <f t="shared" si="131"/>
      </c>
      <c r="BU118" s="82">
        <f t="shared" si="132"/>
      </c>
      <c r="BV118" s="81">
        <f t="shared" si="133"/>
      </c>
      <c r="BW118" s="82">
        <f t="shared" si="134"/>
      </c>
      <c r="BX118" s="81">
        <f t="shared" si="135"/>
      </c>
      <c r="BY118" s="82">
        <f t="shared" si="136"/>
      </c>
      <c r="BZ118" s="82">
        <f t="shared" si="137"/>
      </c>
      <c r="CA118" s="85">
        <f t="shared" si="138"/>
      </c>
      <c r="CB118" s="90"/>
      <c r="CC118" s="90"/>
      <c r="CD118" s="90"/>
      <c r="CE118" s="90"/>
      <c r="CF118" s="90"/>
      <c r="CG118" s="136"/>
      <c r="CH118" s="136"/>
      <c r="CI118" s="136"/>
      <c r="CJ118" s="135">
        <f t="shared" si="139"/>
      </c>
      <c r="CK118" s="135">
        <f t="shared" si="140"/>
        <v>0</v>
      </c>
      <c r="CL118" s="135">
        <f t="shared" si="141"/>
        <v>0</v>
      </c>
      <c r="CM118" s="135">
        <f t="shared" si="142"/>
        <v>0</v>
      </c>
      <c r="CN118" s="204">
        <f>TRIM('選手名簿'!G111)</f>
      </c>
      <c r="CO118" s="204">
        <f>TRIM('選手名簿'!H111)</f>
      </c>
      <c r="CQ118" s="179"/>
    </row>
    <row r="119" spans="1:95" s="74" customFormat="1" ht="14.25">
      <c r="A119" s="74">
        <f t="shared" si="87"/>
      </c>
      <c r="B119" s="74">
        <f t="shared" si="88"/>
      </c>
      <c r="C119" s="19">
        <v>109</v>
      </c>
      <c r="D119" s="198">
        <f>TRIM('選手名簿'!E112)</f>
      </c>
      <c r="E119" s="205">
        <f t="shared" si="89"/>
      </c>
      <c r="F119" s="205">
        <f t="shared" si="90"/>
      </c>
      <c r="G119" s="200">
        <f>TRIM('選手名簿'!J112)</f>
      </c>
      <c r="H119" s="200">
        <f>TRIM('選手名簿'!I112)</f>
      </c>
      <c r="I119" s="76"/>
      <c r="J119" s="125"/>
      <c r="K119" s="77">
        <f t="shared" si="147"/>
      </c>
      <c r="L119" s="78"/>
      <c r="M119" s="125"/>
      <c r="N119" s="77">
        <f t="shared" si="80"/>
      </c>
      <c r="O119" s="78"/>
      <c r="P119" s="79"/>
      <c r="Q119" s="77">
        <f t="shared" si="148"/>
      </c>
      <c r="R119" s="127"/>
      <c r="S119" s="80">
        <f t="shared" si="149"/>
        <v>0</v>
      </c>
      <c r="T119" s="80">
        <f t="shared" si="91"/>
      </c>
      <c r="U119" s="80">
        <f t="shared" si="92"/>
      </c>
      <c r="V119" s="129"/>
      <c r="W119" s="75">
        <f>IF(V119="","",CONCATENATE(V119,DATA!J114))</f>
      </c>
      <c r="X119" s="81">
        <f t="shared" si="93"/>
      </c>
      <c r="Y119" s="81">
        <f t="shared" si="143"/>
      </c>
      <c r="Z119" s="82">
        <f t="shared" si="144"/>
      </c>
      <c r="AA119" s="81">
        <f t="shared" si="145"/>
      </c>
      <c r="AB119" s="82">
        <f t="shared" si="146"/>
      </c>
      <c r="AC119" s="81">
        <f t="shared" si="94"/>
      </c>
      <c r="AD119" s="82">
        <f t="shared" si="95"/>
      </c>
      <c r="AE119" s="81">
        <f t="shared" si="96"/>
      </c>
      <c r="AF119" s="82">
        <f t="shared" si="97"/>
      </c>
      <c r="AG119" s="81">
        <f t="shared" si="98"/>
      </c>
      <c r="AH119" s="82">
        <f t="shared" si="99"/>
      </c>
      <c r="AI119" s="81">
        <f t="shared" si="100"/>
      </c>
      <c r="AJ119" s="82">
        <f t="shared" si="101"/>
      </c>
      <c r="AK119" s="81">
        <f t="shared" si="102"/>
      </c>
      <c r="AL119" s="82">
        <f t="shared" si="103"/>
      </c>
      <c r="AM119" s="81">
        <f t="shared" si="104"/>
      </c>
      <c r="AN119" s="82">
        <f t="shared" si="105"/>
      </c>
      <c r="AO119" s="81">
        <f t="shared" si="150"/>
      </c>
      <c r="AP119" s="82">
        <f t="shared" si="151"/>
      </c>
      <c r="AQ119" s="81">
        <f t="shared" si="106"/>
      </c>
      <c r="AR119" s="82">
        <f t="shared" si="107"/>
      </c>
      <c r="AS119" s="81">
        <f t="shared" si="152"/>
      </c>
      <c r="AT119" s="82">
        <f t="shared" si="153"/>
      </c>
      <c r="AU119" s="81">
        <f t="shared" si="108"/>
      </c>
      <c r="AV119" s="82">
        <f t="shared" si="109"/>
      </c>
      <c r="AW119" s="82">
        <f t="shared" si="110"/>
      </c>
      <c r="AX119" s="83">
        <f t="shared" si="111"/>
      </c>
      <c r="AY119" s="131"/>
      <c r="AZ119" s="84">
        <f>IF(AY119="","",CONCATENATE(AY119,DATA!J114))</f>
      </c>
      <c r="BA119" s="81">
        <f t="shared" si="112"/>
      </c>
      <c r="BB119" s="81">
        <f t="shared" si="113"/>
      </c>
      <c r="BC119" s="82">
        <f t="shared" si="114"/>
      </c>
      <c r="BD119" s="81">
        <f t="shared" si="115"/>
      </c>
      <c r="BE119" s="82">
        <f t="shared" si="116"/>
      </c>
      <c r="BF119" s="81">
        <f t="shared" si="117"/>
      </c>
      <c r="BG119" s="82">
        <f t="shared" si="118"/>
      </c>
      <c r="BH119" s="81">
        <f t="shared" si="119"/>
      </c>
      <c r="BI119" s="82">
        <f t="shared" si="120"/>
      </c>
      <c r="BJ119" s="81">
        <f t="shared" si="121"/>
      </c>
      <c r="BK119" s="82">
        <f t="shared" si="122"/>
      </c>
      <c r="BL119" s="81">
        <f t="shared" si="123"/>
      </c>
      <c r="BM119" s="82">
        <f t="shared" si="124"/>
      </c>
      <c r="BN119" s="81">
        <f t="shared" si="125"/>
      </c>
      <c r="BO119" s="82">
        <f t="shared" si="126"/>
      </c>
      <c r="BP119" s="81">
        <f t="shared" si="127"/>
      </c>
      <c r="BQ119" s="82">
        <f t="shared" si="128"/>
      </c>
      <c r="BR119" s="81">
        <f t="shared" si="129"/>
      </c>
      <c r="BS119" s="82">
        <f t="shared" si="130"/>
      </c>
      <c r="BT119" s="81">
        <f t="shared" si="131"/>
      </c>
      <c r="BU119" s="82">
        <f t="shared" si="132"/>
      </c>
      <c r="BV119" s="81">
        <f t="shared" si="133"/>
      </c>
      <c r="BW119" s="82">
        <f t="shared" si="134"/>
      </c>
      <c r="BX119" s="81">
        <f t="shared" si="135"/>
      </c>
      <c r="BY119" s="82">
        <f t="shared" si="136"/>
      </c>
      <c r="BZ119" s="82">
        <f t="shared" si="137"/>
      </c>
      <c r="CA119" s="85">
        <f t="shared" si="138"/>
      </c>
      <c r="CB119" s="90"/>
      <c r="CC119" s="90"/>
      <c r="CD119" s="90"/>
      <c r="CE119" s="90"/>
      <c r="CF119" s="90"/>
      <c r="CG119" s="136"/>
      <c r="CH119" s="136"/>
      <c r="CI119" s="136"/>
      <c r="CJ119" s="135">
        <f t="shared" si="139"/>
      </c>
      <c r="CK119" s="135">
        <f t="shared" si="140"/>
        <v>0</v>
      </c>
      <c r="CL119" s="135">
        <f t="shared" si="141"/>
        <v>0</v>
      </c>
      <c r="CM119" s="135">
        <f t="shared" si="142"/>
        <v>0</v>
      </c>
      <c r="CN119" s="204">
        <f>TRIM('選手名簿'!G112)</f>
      </c>
      <c r="CO119" s="204">
        <f>TRIM('選手名簿'!H112)</f>
      </c>
      <c r="CQ119" s="179"/>
    </row>
    <row r="120" spans="1:95" s="74" customFormat="1" ht="14.25">
      <c r="A120" s="74">
        <f t="shared" si="87"/>
      </c>
      <c r="B120" s="74">
        <f t="shared" si="88"/>
      </c>
      <c r="C120" s="19">
        <v>110</v>
      </c>
      <c r="D120" s="198">
        <f>TRIM('選手名簿'!E113)</f>
      </c>
      <c r="E120" s="205">
        <f t="shared" si="89"/>
      </c>
      <c r="F120" s="205">
        <f t="shared" si="90"/>
      </c>
      <c r="G120" s="200">
        <f>TRIM('選手名簿'!J113)</f>
      </c>
      <c r="H120" s="200">
        <f>TRIM('選手名簿'!I113)</f>
      </c>
      <c r="I120" s="76"/>
      <c r="J120" s="125"/>
      <c r="K120" s="77">
        <f t="shared" si="147"/>
      </c>
      <c r="L120" s="78"/>
      <c r="M120" s="125"/>
      <c r="N120" s="77">
        <f t="shared" si="80"/>
      </c>
      <c r="O120" s="78"/>
      <c r="P120" s="79"/>
      <c r="Q120" s="77">
        <f t="shared" si="148"/>
      </c>
      <c r="R120" s="127"/>
      <c r="S120" s="80">
        <f t="shared" si="149"/>
        <v>0</v>
      </c>
      <c r="T120" s="80">
        <f t="shared" si="91"/>
      </c>
      <c r="U120" s="80">
        <f t="shared" si="92"/>
      </c>
      <c r="V120" s="129"/>
      <c r="W120" s="75">
        <f>IF(V120="","",CONCATENATE(V120,DATA!J115))</f>
      </c>
      <c r="X120" s="81">
        <f t="shared" si="93"/>
      </c>
      <c r="Y120" s="81">
        <f t="shared" si="143"/>
      </c>
      <c r="Z120" s="82">
        <f t="shared" si="144"/>
      </c>
      <c r="AA120" s="81">
        <f t="shared" si="145"/>
      </c>
      <c r="AB120" s="82">
        <f t="shared" si="146"/>
      </c>
      <c r="AC120" s="81">
        <f t="shared" si="94"/>
      </c>
      <c r="AD120" s="82">
        <f t="shared" si="95"/>
      </c>
      <c r="AE120" s="81">
        <f t="shared" si="96"/>
      </c>
      <c r="AF120" s="82">
        <f t="shared" si="97"/>
      </c>
      <c r="AG120" s="81">
        <f t="shared" si="98"/>
      </c>
      <c r="AH120" s="82">
        <f t="shared" si="99"/>
      </c>
      <c r="AI120" s="81">
        <f t="shared" si="100"/>
      </c>
      <c r="AJ120" s="82">
        <f t="shared" si="101"/>
      </c>
      <c r="AK120" s="81">
        <f t="shared" si="102"/>
      </c>
      <c r="AL120" s="82">
        <f t="shared" si="103"/>
      </c>
      <c r="AM120" s="81">
        <f t="shared" si="104"/>
      </c>
      <c r="AN120" s="82">
        <f t="shared" si="105"/>
      </c>
      <c r="AO120" s="81">
        <f t="shared" si="150"/>
      </c>
      <c r="AP120" s="82">
        <f t="shared" si="151"/>
      </c>
      <c r="AQ120" s="81">
        <f t="shared" si="106"/>
      </c>
      <c r="AR120" s="82">
        <f t="shared" si="107"/>
      </c>
      <c r="AS120" s="81">
        <f t="shared" si="152"/>
      </c>
      <c r="AT120" s="82">
        <f t="shared" si="153"/>
      </c>
      <c r="AU120" s="81">
        <f t="shared" si="108"/>
      </c>
      <c r="AV120" s="82">
        <f t="shared" si="109"/>
      </c>
      <c r="AW120" s="82">
        <f t="shared" si="110"/>
      </c>
      <c r="AX120" s="83">
        <f t="shared" si="111"/>
      </c>
      <c r="AY120" s="131"/>
      <c r="AZ120" s="84">
        <f>IF(AY120="","",CONCATENATE(AY120,DATA!J115))</f>
      </c>
      <c r="BA120" s="81">
        <f t="shared" si="112"/>
      </c>
      <c r="BB120" s="81">
        <f t="shared" si="113"/>
      </c>
      <c r="BC120" s="82">
        <f t="shared" si="114"/>
      </c>
      <c r="BD120" s="81">
        <f t="shared" si="115"/>
      </c>
      <c r="BE120" s="82">
        <f t="shared" si="116"/>
      </c>
      <c r="BF120" s="81">
        <f t="shared" si="117"/>
      </c>
      <c r="BG120" s="82">
        <f t="shared" si="118"/>
      </c>
      <c r="BH120" s="81">
        <f t="shared" si="119"/>
      </c>
      <c r="BI120" s="82">
        <f t="shared" si="120"/>
      </c>
      <c r="BJ120" s="81">
        <f t="shared" si="121"/>
      </c>
      <c r="BK120" s="82">
        <f t="shared" si="122"/>
      </c>
      <c r="BL120" s="81">
        <f t="shared" si="123"/>
      </c>
      <c r="BM120" s="82">
        <f t="shared" si="124"/>
      </c>
      <c r="BN120" s="81">
        <f t="shared" si="125"/>
      </c>
      <c r="BO120" s="82">
        <f t="shared" si="126"/>
      </c>
      <c r="BP120" s="81">
        <f t="shared" si="127"/>
      </c>
      <c r="BQ120" s="82">
        <f t="shared" si="128"/>
      </c>
      <c r="BR120" s="81">
        <f t="shared" si="129"/>
      </c>
      <c r="BS120" s="82">
        <f t="shared" si="130"/>
      </c>
      <c r="BT120" s="81">
        <f t="shared" si="131"/>
      </c>
      <c r="BU120" s="82">
        <f t="shared" si="132"/>
      </c>
      <c r="BV120" s="81">
        <f t="shared" si="133"/>
      </c>
      <c r="BW120" s="82">
        <f t="shared" si="134"/>
      </c>
      <c r="BX120" s="81">
        <f t="shared" si="135"/>
      </c>
      <c r="BY120" s="82">
        <f t="shared" si="136"/>
      </c>
      <c r="BZ120" s="82">
        <f t="shared" si="137"/>
      </c>
      <c r="CA120" s="85">
        <f t="shared" si="138"/>
      </c>
      <c r="CB120" s="90"/>
      <c r="CC120" s="90"/>
      <c r="CD120" s="90"/>
      <c r="CE120" s="90"/>
      <c r="CF120" s="90"/>
      <c r="CG120" s="136"/>
      <c r="CH120" s="136"/>
      <c r="CI120" s="136"/>
      <c r="CJ120" s="135">
        <f t="shared" si="139"/>
      </c>
      <c r="CK120" s="135">
        <f t="shared" si="140"/>
        <v>0</v>
      </c>
      <c r="CL120" s="135">
        <f t="shared" si="141"/>
        <v>0</v>
      </c>
      <c r="CM120" s="135">
        <f t="shared" si="142"/>
        <v>0</v>
      </c>
      <c r="CN120" s="204">
        <f>TRIM('選手名簿'!G113)</f>
      </c>
      <c r="CO120" s="204">
        <f>TRIM('選手名簿'!H113)</f>
      </c>
      <c r="CQ120" s="179"/>
    </row>
    <row r="121" spans="1:95" s="74" customFormat="1" ht="14.25">
      <c r="A121" s="74">
        <f t="shared" si="87"/>
      </c>
      <c r="B121" s="74">
        <f t="shared" si="88"/>
      </c>
      <c r="C121" s="19">
        <v>111</v>
      </c>
      <c r="D121" s="198">
        <f>TRIM('選手名簿'!E114)</f>
      </c>
      <c r="E121" s="205">
        <f t="shared" si="89"/>
      </c>
      <c r="F121" s="205">
        <f t="shared" si="90"/>
      </c>
      <c r="G121" s="200">
        <f>TRIM('選手名簿'!J114)</f>
      </c>
      <c r="H121" s="200">
        <f>TRIM('選手名簿'!I114)</f>
      </c>
      <c r="I121" s="76"/>
      <c r="J121" s="125"/>
      <c r="K121" s="77">
        <f t="shared" si="147"/>
      </c>
      <c r="L121" s="78"/>
      <c r="M121" s="125"/>
      <c r="N121" s="77">
        <f t="shared" si="80"/>
      </c>
      <c r="O121" s="78"/>
      <c r="P121" s="79"/>
      <c r="Q121" s="77">
        <f t="shared" si="148"/>
      </c>
      <c r="R121" s="127"/>
      <c r="S121" s="80">
        <f t="shared" si="149"/>
        <v>0</v>
      </c>
      <c r="T121" s="80">
        <f t="shared" si="91"/>
      </c>
      <c r="U121" s="80">
        <f t="shared" si="92"/>
      </c>
      <c r="V121" s="129"/>
      <c r="W121" s="75">
        <f>IF(V121="","",CONCATENATE(V121,DATA!J116))</f>
      </c>
      <c r="X121" s="81">
        <f t="shared" si="93"/>
      </c>
      <c r="Y121" s="81">
        <f t="shared" si="143"/>
      </c>
      <c r="Z121" s="82">
        <f t="shared" si="144"/>
      </c>
      <c r="AA121" s="81">
        <f t="shared" si="145"/>
      </c>
      <c r="AB121" s="82">
        <f t="shared" si="146"/>
      </c>
      <c r="AC121" s="81">
        <f t="shared" si="94"/>
      </c>
      <c r="AD121" s="82">
        <f t="shared" si="95"/>
      </c>
      <c r="AE121" s="81">
        <f t="shared" si="96"/>
      </c>
      <c r="AF121" s="82">
        <f t="shared" si="97"/>
      </c>
      <c r="AG121" s="81">
        <f t="shared" si="98"/>
      </c>
      <c r="AH121" s="82">
        <f t="shared" si="99"/>
      </c>
      <c r="AI121" s="81">
        <f t="shared" si="100"/>
      </c>
      <c r="AJ121" s="82">
        <f t="shared" si="101"/>
      </c>
      <c r="AK121" s="81">
        <f t="shared" si="102"/>
      </c>
      <c r="AL121" s="82">
        <f t="shared" si="103"/>
      </c>
      <c r="AM121" s="81">
        <f t="shared" si="104"/>
      </c>
      <c r="AN121" s="82">
        <f t="shared" si="105"/>
      </c>
      <c r="AO121" s="81">
        <f t="shared" si="150"/>
      </c>
      <c r="AP121" s="82">
        <f t="shared" si="151"/>
      </c>
      <c r="AQ121" s="81">
        <f t="shared" si="106"/>
      </c>
      <c r="AR121" s="82">
        <f t="shared" si="107"/>
      </c>
      <c r="AS121" s="81">
        <f t="shared" si="152"/>
      </c>
      <c r="AT121" s="82">
        <f t="shared" si="153"/>
      </c>
      <c r="AU121" s="81">
        <f t="shared" si="108"/>
      </c>
      <c r="AV121" s="82">
        <f t="shared" si="109"/>
      </c>
      <c r="AW121" s="82">
        <f t="shared" si="110"/>
      </c>
      <c r="AX121" s="83">
        <f t="shared" si="111"/>
      </c>
      <c r="AY121" s="131"/>
      <c r="AZ121" s="84">
        <f>IF(AY121="","",CONCATENATE(AY121,DATA!J116))</f>
      </c>
      <c r="BA121" s="81">
        <f t="shared" si="112"/>
      </c>
      <c r="BB121" s="81">
        <f t="shared" si="113"/>
      </c>
      <c r="BC121" s="82">
        <f t="shared" si="114"/>
      </c>
      <c r="BD121" s="81">
        <f t="shared" si="115"/>
      </c>
      <c r="BE121" s="82">
        <f t="shared" si="116"/>
      </c>
      <c r="BF121" s="81">
        <f t="shared" si="117"/>
      </c>
      <c r="BG121" s="82">
        <f t="shared" si="118"/>
      </c>
      <c r="BH121" s="81">
        <f t="shared" si="119"/>
      </c>
      <c r="BI121" s="82">
        <f t="shared" si="120"/>
      </c>
      <c r="BJ121" s="81">
        <f t="shared" si="121"/>
      </c>
      <c r="BK121" s="82">
        <f t="shared" si="122"/>
      </c>
      <c r="BL121" s="81">
        <f t="shared" si="123"/>
      </c>
      <c r="BM121" s="82">
        <f t="shared" si="124"/>
      </c>
      <c r="BN121" s="81">
        <f t="shared" si="125"/>
      </c>
      <c r="BO121" s="82">
        <f t="shared" si="126"/>
      </c>
      <c r="BP121" s="81">
        <f t="shared" si="127"/>
      </c>
      <c r="BQ121" s="82">
        <f t="shared" si="128"/>
      </c>
      <c r="BR121" s="81">
        <f t="shared" si="129"/>
      </c>
      <c r="BS121" s="82">
        <f t="shared" si="130"/>
      </c>
      <c r="BT121" s="81">
        <f t="shared" si="131"/>
      </c>
      <c r="BU121" s="82">
        <f t="shared" si="132"/>
      </c>
      <c r="BV121" s="81">
        <f t="shared" si="133"/>
      </c>
      <c r="BW121" s="82">
        <f t="shared" si="134"/>
      </c>
      <c r="BX121" s="81">
        <f t="shared" si="135"/>
      </c>
      <c r="BY121" s="82">
        <f t="shared" si="136"/>
      </c>
      <c r="BZ121" s="82">
        <f t="shared" si="137"/>
      </c>
      <c r="CA121" s="85">
        <f t="shared" si="138"/>
      </c>
      <c r="CB121" s="90"/>
      <c r="CC121" s="90"/>
      <c r="CD121" s="90"/>
      <c r="CE121" s="90"/>
      <c r="CF121" s="90"/>
      <c r="CG121" s="136"/>
      <c r="CH121" s="136"/>
      <c r="CI121" s="136"/>
      <c r="CJ121" s="135">
        <f t="shared" si="139"/>
      </c>
      <c r="CK121" s="135">
        <f t="shared" si="140"/>
        <v>0</v>
      </c>
      <c r="CL121" s="135">
        <f t="shared" si="141"/>
        <v>0</v>
      </c>
      <c r="CM121" s="135">
        <f t="shared" si="142"/>
        <v>0</v>
      </c>
      <c r="CN121" s="204">
        <f>TRIM('選手名簿'!G114)</f>
      </c>
      <c r="CO121" s="204">
        <f>TRIM('選手名簿'!H114)</f>
      </c>
      <c r="CQ121" s="179"/>
    </row>
    <row r="122" spans="1:95" s="74" customFormat="1" ht="14.25">
      <c r="A122" s="74">
        <f t="shared" si="87"/>
      </c>
      <c r="B122" s="74">
        <f t="shared" si="88"/>
      </c>
      <c r="C122" s="19">
        <v>112</v>
      </c>
      <c r="D122" s="198">
        <f>TRIM('選手名簿'!E115)</f>
      </c>
      <c r="E122" s="205">
        <f t="shared" si="89"/>
      </c>
      <c r="F122" s="205">
        <f t="shared" si="90"/>
      </c>
      <c r="G122" s="200">
        <f>TRIM('選手名簿'!J115)</f>
      </c>
      <c r="H122" s="200">
        <f>TRIM('選手名簿'!I115)</f>
      </c>
      <c r="I122" s="76"/>
      <c r="J122" s="125"/>
      <c r="K122" s="77">
        <f t="shared" si="147"/>
      </c>
      <c r="L122" s="78"/>
      <c r="M122" s="125"/>
      <c r="N122" s="77">
        <f t="shared" si="80"/>
      </c>
      <c r="O122" s="78"/>
      <c r="P122" s="79"/>
      <c r="Q122" s="77">
        <f t="shared" si="148"/>
      </c>
      <c r="R122" s="127"/>
      <c r="S122" s="80">
        <f t="shared" si="149"/>
        <v>0</v>
      </c>
      <c r="T122" s="80">
        <f t="shared" si="91"/>
      </c>
      <c r="U122" s="80">
        <f t="shared" si="92"/>
      </c>
      <c r="V122" s="129"/>
      <c r="W122" s="75">
        <f>IF(V122="","",CONCATENATE(V122,DATA!J117))</f>
      </c>
      <c r="X122" s="81">
        <f t="shared" si="93"/>
      </c>
      <c r="Y122" s="81">
        <f t="shared" si="143"/>
      </c>
      <c r="Z122" s="82">
        <f t="shared" si="144"/>
      </c>
      <c r="AA122" s="81">
        <f t="shared" si="145"/>
      </c>
      <c r="AB122" s="82">
        <f t="shared" si="146"/>
      </c>
      <c r="AC122" s="81">
        <f t="shared" si="94"/>
      </c>
      <c r="AD122" s="82">
        <f t="shared" si="95"/>
      </c>
      <c r="AE122" s="81">
        <f t="shared" si="96"/>
      </c>
      <c r="AF122" s="82">
        <f t="shared" si="97"/>
      </c>
      <c r="AG122" s="81">
        <f t="shared" si="98"/>
      </c>
      <c r="AH122" s="82">
        <f t="shared" si="99"/>
      </c>
      <c r="AI122" s="81">
        <f t="shared" si="100"/>
      </c>
      <c r="AJ122" s="82">
        <f t="shared" si="101"/>
      </c>
      <c r="AK122" s="81">
        <f t="shared" si="102"/>
      </c>
      <c r="AL122" s="82">
        <f t="shared" si="103"/>
      </c>
      <c r="AM122" s="81">
        <f t="shared" si="104"/>
      </c>
      <c r="AN122" s="82">
        <f t="shared" si="105"/>
      </c>
      <c r="AO122" s="81">
        <f t="shared" si="150"/>
      </c>
      <c r="AP122" s="82">
        <f t="shared" si="151"/>
      </c>
      <c r="AQ122" s="81">
        <f t="shared" si="106"/>
      </c>
      <c r="AR122" s="82">
        <f t="shared" si="107"/>
      </c>
      <c r="AS122" s="81">
        <f t="shared" si="152"/>
      </c>
      <c r="AT122" s="82">
        <f t="shared" si="153"/>
      </c>
      <c r="AU122" s="81">
        <f t="shared" si="108"/>
      </c>
      <c r="AV122" s="82">
        <f t="shared" si="109"/>
      </c>
      <c r="AW122" s="82">
        <f t="shared" si="110"/>
      </c>
      <c r="AX122" s="83">
        <f t="shared" si="111"/>
      </c>
      <c r="AY122" s="131"/>
      <c r="AZ122" s="84">
        <f>IF(AY122="","",CONCATENATE(AY122,DATA!J117))</f>
      </c>
      <c r="BA122" s="81">
        <f t="shared" si="112"/>
      </c>
      <c r="BB122" s="81">
        <f t="shared" si="113"/>
      </c>
      <c r="BC122" s="82">
        <f t="shared" si="114"/>
      </c>
      <c r="BD122" s="81">
        <f t="shared" si="115"/>
      </c>
      <c r="BE122" s="82">
        <f t="shared" si="116"/>
      </c>
      <c r="BF122" s="81">
        <f t="shared" si="117"/>
      </c>
      <c r="BG122" s="82">
        <f t="shared" si="118"/>
      </c>
      <c r="BH122" s="81">
        <f t="shared" si="119"/>
      </c>
      <c r="BI122" s="82">
        <f t="shared" si="120"/>
      </c>
      <c r="BJ122" s="81">
        <f t="shared" si="121"/>
      </c>
      <c r="BK122" s="82">
        <f t="shared" si="122"/>
      </c>
      <c r="BL122" s="81">
        <f t="shared" si="123"/>
      </c>
      <c r="BM122" s="82">
        <f t="shared" si="124"/>
      </c>
      <c r="BN122" s="81">
        <f t="shared" si="125"/>
      </c>
      <c r="BO122" s="82">
        <f t="shared" si="126"/>
      </c>
      <c r="BP122" s="81">
        <f t="shared" si="127"/>
      </c>
      <c r="BQ122" s="82">
        <f t="shared" si="128"/>
      </c>
      <c r="BR122" s="81">
        <f t="shared" si="129"/>
      </c>
      <c r="BS122" s="82">
        <f t="shared" si="130"/>
      </c>
      <c r="BT122" s="81">
        <f t="shared" si="131"/>
      </c>
      <c r="BU122" s="82">
        <f t="shared" si="132"/>
      </c>
      <c r="BV122" s="81">
        <f t="shared" si="133"/>
      </c>
      <c r="BW122" s="82">
        <f t="shared" si="134"/>
      </c>
      <c r="BX122" s="81">
        <f t="shared" si="135"/>
      </c>
      <c r="BY122" s="82">
        <f t="shared" si="136"/>
      </c>
      <c r="BZ122" s="82">
        <f t="shared" si="137"/>
      </c>
      <c r="CA122" s="85">
        <f t="shared" si="138"/>
      </c>
      <c r="CB122" s="90"/>
      <c r="CC122" s="90"/>
      <c r="CD122" s="90"/>
      <c r="CE122" s="90"/>
      <c r="CF122" s="90"/>
      <c r="CG122" s="136"/>
      <c r="CH122" s="136"/>
      <c r="CI122" s="136"/>
      <c r="CJ122" s="135">
        <f t="shared" si="139"/>
      </c>
      <c r="CK122" s="135">
        <f t="shared" si="140"/>
        <v>0</v>
      </c>
      <c r="CL122" s="135">
        <f t="shared" si="141"/>
        <v>0</v>
      </c>
      <c r="CM122" s="135">
        <f t="shared" si="142"/>
        <v>0</v>
      </c>
      <c r="CN122" s="204">
        <f>TRIM('選手名簿'!G115)</f>
      </c>
      <c r="CO122" s="204">
        <f>TRIM('選手名簿'!H115)</f>
      </c>
      <c r="CQ122" s="179"/>
    </row>
    <row r="123" spans="1:95" s="74" customFormat="1" ht="14.25">
      <c r="A123" s="74">
        <f t="shared" si="87"/>
      </c>
      <c r="B123" s="74">
        <f t="shared" si="88"/>
      </c>
      <c r="C123" s="19">
        <v>113</v>
      </c>
      <c r="D123" s="198">
        <f>TRIM('選手名簿'!E116)</f>
      </c>
      <c r="E123" s="205">
        <f t="shared" si="89"/>
      </c>
      <c r="F123" s="205">
        <f t="shared" si="90"/>
      </c>
      <c r="G123" s="200">
        <f>TRIM('選手名簿'!J116)</f>
      </c>
      <c r="H123" s="200">
        <f>TRIM('選手名簿'!I116)</f>
      </c>
      <c r="I123" s="76"/>
      <c r="J123" s="125"/>
      <c r="K123" s="77">
        <f t="shared" si="147"/>
      </c>
      <c r="L123" s="78"/>
      <c r="M123" s="125"/>
      <c r="N123" s="77">
        <f t="shared" si="80"/>
      </c>
      <c r="O123" s="78"/>
      <c r="P123" s="79"/>
      <c r="Q123" s="77">
        <f t="shared" si="148"/>
      </c>
      <c r="R123" s="127"/>
      <c r="S123" s="80">
        <f t="shared" si="149"/>
        <v>0</v>
      </c>
      <c r="T123" s="80">
        <f t="shared" si="91"/>
      </c>
      <c r="U123" s="80">
        <f t="shared" si="92"/>
      </c>
      <c r="V123" s="129"/>
      <c r="W123" s="75">
        <f>IF(V123="","",CONCATENATE(V123,DATA!J118))</f>
      </c>
      <c r="X123" s="81">
        <f t="shared" si="93"/>
      </c>
      <c r="Y123" s="81">
        <f t="shared" si="143"/>
      </c>
      <c r="Z123" s="82">
        <f t="shared" si="144"/>
      </c>
      <c r="AA123" s="81">
        <f t="shared" si="145"/>
      </c>
      <c r="AB123" s="82">
        <f t="shared" si="146"/>
      </c>
      <c r="AC123" s="81">
        <f t="shared" si="94"/>
      </c>
      <c r="AD123" s="82">
        <f t="shared" si="95"/>
      </c>
      <c r="AE123" s="81">
        <f t="shared" si="96"/>
      </c>
      <c r="AF123" s="82">
        <f t="shared" si="97"/>
      </c>
      <c r="AG123" s="81">
        <f t="shared" si="98"/>
      </c>
      <c r="AH123" s="82">
        <f t="shared" si="99"/>
      </c>
      <c r="AI123" s="81">
        <f t="shared" si="100"/>
      </c>
      <c r="AJ123" s="82">
        <f t="shared" si="101"/>
      </c>
      <c r="AK123" s="81">
        <f t="shared" si="102"/>
      </c>
      <c r="AL123" s="82">
        <f t="shared" si="103"/>
      </c>
      <c r="AM123" s="81">
        <f t="shared" si="104"/>
      </c>
      <c r="AN123" s="82">
        <f t="shared" si="105"/>
      </c>
      <c r="AO123" s="81">
        <f t="shared" si="150"/>
      </c>
      <c r="AP123" s="82">
        <f t="shared" si="151"/>
      </c>
      <c r="AQ123" s="81">
        <f t="shared" si="106"/>
      </c>
      <c r="AR123" s="82">
        <f t="shared" si="107"/>
      </c>
      <c r="AS123" s="81">
        <f t="shared" si="152"/>
      </c>
      <c r="AT123" s="82">
        <f t="shared" si="153"/>
      </c>
      <c r="AU123" s="81">
        <f t="shared" si="108"/>
      </c>
      <c r="AV123" s="82">
        <f t="shared" si="109"/>
      </c>
      <c r="AW123" s="82">
        <f t="shared" si="110"/>
      </c>
      <c r="AX123" s="83">
        <f t="shared" si="111"/>
      </c>
      <c r="AY123" s="131"/>
      <c r="AZ123" s="84">
        <f>IF(AY123="","",CONCATENATE(AY123,DATA!J118))</f>
      </c>
      <c r="BA123" s="81">
        <f t="shared" si="112"/>
      </c>
      <c r="BB123" s="81">
        <f t="shared" si="113"/>
      </c>
      <c r="BC123" s="82">
        <f t="shared" si="114"/>
      </c>
      <c r="BD123" s="81">
        <f t="shared" si="115"/>
      </c>
      <c r="BE123" s="82">
        <f t="shared" si="116"/>
      </c>
      <c r="BF123" s="81">
        <f t="shared" si="117"/>
      </c>
      <c r="BG123" s="82">
        <f t="shared" si="118"/>
      </c>
      <c r="BH123" s="81">
        <f t="shared" si="119"/>
      </c>
      <c r="BI123" s="82">
        <f t="shared" si="120"/>
      </c>
      <c r="BJ123" s="81">
        <f t="shared" si="121"/>
      </c>
      <c r="BK123" s="82">
        <f t="shared" si="122"/>
      </c>
      <c r="BL123" s="81">
        <f t="shared" si="123"/>
      </c>
      <c r="BM123" s="82">
        <f t="shared" si="124"/>
      </c>
      <c r="BN123" s="81">
        <f t="shared" si="125"/>
      </c>
      <c r="BO123" s="82">
        <f t="shared" si="126"/>
      </c>
      <c r="BP123" s="81">
        <f t="shared" si="127"/>
      </c>
      <c r="BQ123" s="82">
        <f t="shared" si="128"/>
      </c>
      <c r="BR123" s="81">
        <f t="shared" si="129"/>
      </c>
      <c r="BS123" s="82">
        <f t="shared" si="130"/>
      </c>
      <c r="BT123" s="81">
        <f t="shared" si="131"/>
      </c>
      <c r="BU123" s="82">
        <f t="shared" si="132"/>
      </c>
      <c r="BV123" s="81">
        <f t="shared" si="133"/>
      </c>
      <c r="BW123" s="82">
        <f t="shared" si="134"/>
      </c>
      <c r="BX123" s="81">
        <f t="shared" si="135"/>
      </c>
      <c r="BY123" s="82">
        <f t="shared" si="136"/>
      </c>
      <c r="BZ123" s="82">
        <f t="shared" si="137"/>
      </c>
      <c r="CA123" s="85">
        <f t="shared" si="138"/>
      </c>
      <c r="CB123" s="90"/>
      <c r="CC123" s="90"/>
      <c r="CD123" s="90"/>
      <c r="CE123" s="90"/>
      <c r="CF123" s="90"/>
      <c r="CG123" s="136"/>
      <c r="CH123" s="136"/>
      <c r="CI123" s="136"/>
      <c r="CJ123" s="135">
        <f t="shared" si="139"/>
      </c>
      <c r="CK123" s="135">
        <f t="shared" si="140"/>
        <v>0</v>
      </c>
      <c r="CL123" s="135">
        <f t="shared" si="141"/>
        <v>0</v>
      </c>
      <c r="CM123" s="135">
        <f t="shared" si="142"/>
        <v>0</v>
      </c>
      <c r="CN123" s="204">
        <f>TRIM('選手名簿'!G116)</f>
      </c>
      <c r="CO123" s="204">
        <f>TRIM('選手名簿'!H116)</f>
      </c>
      <c r="CQ123" s="179"/>
    </row>
    <row r="124" spans="1:95" s="74" customFormat="1" ht="14.25">
      <c r="A124" s="74">
        <f t="shared" si="87"/>
      </c>
      <c r="B124" s="74">
        <f t="shared" si="88"/>
      </c>
      <c r="C124" s="19">
        <v>114</v>
      </c>
      <c r="D124" s="198">
        <f>TRIM('選手名簿'!E117)</f>
      </c>
      <c r="E124" s="205">
        <f t="shared" si="89"/>
      </c>
      <c r="F124" s="205">
        <f t="shared" si="90"/>
      </c>
      <c r="G124" s="200">
        <f>TRIM('選手名簿'!J117)</f>
      </c>
      <c r="H124" s="200">
        <f>TRIM('選手名簿'!I117)</f>
      </c>
      <c r="I124" s="76"/>
      <c r="J124" s="125"/>
      <c r="K124" s="77">
        <f t="shared" si="147"/>
      </c>
      <c r="L124" s="78"/>
      <c r="M124" s="125"/>
      <c r="N124" s="77">
        <f t="shared" si="80"/>
      </c>
      <c r="O124" s="78"/>
      <c r="P124" s="79"/>
      <c r="Q124" s="77">
        <f t="shared" si="148"/>
      </c>
      <c r="R124" s="127"/>
      <c r="S124" s="80">
        <f t="shared" si="149"/>
        <v>0</v>
      </c>
      <c r="T124" s="80">
        <f t="shared" si="91"/>
      </c>
      <c r="U124" s="80">
        <f t="shared" si="92"/>
      </c>
      <c r="V124" s="129"/>
      <c r="W124" s="75">
        <f>IF(V124="","",CONCATENATE(V124,DATA!J119))</f>
      </c>
      <c r="X124" s="81">
        <f t="shared" si="93"/>
      </c>
      <c r="Y124" s="81">
        <f t="shared" si="143"/>
      </c>
      <c r="Z124" s="82">
        <f t="shared" si="144"/>
      </c>
      <c r="AA124" s="81">
        <f t="shared" si="145"/>
      </c>
      <c r="AB124" s="82">
        <f t="shared" si="146"/>
      </c>
      <c r="AC124" s="81">
        <f t="shared" si="94"/>
      </c>
      <c r="AD124" s="82">
        <f t="shared" si="95"/>
      </c>
      <c r="AE124" s="81">
        <f t="shared" si="96"/>
      </c>
      <c r="AF124" s="82">
        <f t="shared" si="97"/>
      </c>
      <c r="AG124" s="81">
        <f t="shared" si="98"/>
      </c>
      <c r="AH124" s="82">
        <f t="shared" si="99"/>
      </c>
      <c r="AI124" s="81">
        <f t="shared" si="100"/>
      </c>
      <c r="AJ124" s="82">
        <f t="shared" si="101"/>
      </c>
      <c r="AK124" s="81">
        <f t="shared" si="102"/>
      </c>
      <c r="AL124" s="82">
        <f t="shared" si="103"/>
      </c>
      <c r="AM124" s="81">
        <f t="shared" si="104"/>
      </c>
      <c r="AN124" s="82">
        <f t="shared" si="105"/>
      </c>
      <c r="AO124" s="81">
        <f t="shared" si="150"/>
      </c>
      <c r="AP124" s="82">
        <f t="shared" si="151"/>
      </c>
      <c r="AQ124" s="81">
        <f t="shared" si="106"/>
      </c>
      <c r="AR124" s="82">
        <f t="shared" si="107"/>
      </c>
      <c r="AS124" s="81">
        <f t="shared" si="152"/>
      </c>
      <c r="AT124" s="82">
        <f t="shared" si="153"/>
      </c>
      <c r="AU124" s="81">
        <f t="shared" si="108"/>
      </c>
      <c r="AV124" s="82">
        <f t="shared" si="109"/>
      </c>
      <c r="AW124" s="82">
        <f t="shared" si="110"/>
      </c>
      <c r="AX124" s="83">
        <f t="shared" si="111"/>
      </c>
      <c r="AY124" s="131"/>
      <c r="AZ124" s="84">
        <f>IF(AY124="","",CONCATENATE(AY124,DATA!J119))</f>
      </c>
      <c r="BA124" s="81">
        <f t="shared" si="112"/>
      </c>
      <c r="BB124" s="81">
        <f t="shared" si="113"/>
      </c>
      <c r="BC124" s="82">
        <f t="shared" si="114"/>
      </c>
      <c r="BD124" s="81">
        <f t="shared" si="115"/>
      </c>
      <c r="BE124" s="82">
        <f t="shared" si="116"/>
      </c>
      <c r="BF124" s="81">
        <f t="shared" si="117"/>
      </c>
      <c r="BG124" s="82">
        <f t="shared" si="118"/>
      </c>
      <c r="BH124" s="81">
        <f t="shared" si="119"/>
      </c>
      <c r="BI124" s="82">
        <f t="shared" si="120"/>
      </c>
      <c r="BJ124" s="81">
        <f t="shared" si="121"/>
      </c>
      <c r="BK124" s="82">
        <f t="shared" si="122"/>
      </c>
      <c r="BL124" s="81">
        <f t="shared" si="123"/>
      </c>
      <c r="BM124" s="82">
        <f t="shared" si="124"/>
      </c>
      <c r="BN124" s="81">
        <f t="shared" si="125"/>
      </c>
      <c r="BO124" s="82">
        <f t="shared" si="126"/>
      </c>
      <c r="BP124" s="81">
        <f t="shared" si="127"/>
      </c>
      <c r="BQ124" s="82">
        <f t="shared" si="128"/>
      </c>
      <c r="BR124" s="81">
        <f t="shared" si="129"/>
      </c>
      <c r="BS124" s="82">
        <f t="shared" si="130"/>
      </c>
      <c r="BT124" s="81">
        <f t="shared" si="131"/>
      </c>
      <c r="BU124" s="82">
        <f t="shared" si="132"/>
      </c>
      <c r="BV124" s="81">
        <f t="shared" si="133"/>
      </c>
      <c r="BW124" s="82">
        <f t="shared" si="134"/>
      </c>
      <c r="BX124" s="81">
        <f t="shared" si="135"/>
      </c>
      <c r="BY124" s="82">
        <f t="shared" si="136"/>
      </c>
      <c r="BZ124" s="82">
        <f t="shared" si="137"/>
      </c>
      <c r="CA124" s="85">
        <f t="shared" si="138"/>
      </c>
      <c r="CB124" s="90"/>
      <c r="CC124" s="90"/>
      <c r="CD124" s="90"/>
      <c r="CE124" s="90"/>
      <c r="CF124" s="90"/>
      <c r="CG124" s="136"/>
      <c r="CH124" s="136"/>
      <c r="CI124" s="136"/>
      <c r="CJ124" s="135">
        <f t="shared" si="139"/>
      </c>
      <c r="CK124" s="135">
        <f t="shared" si="140"/>
        <v>0</v>
      </c>
      <c r="CL124" s="135">
        <f t="shared" si="141"/>
        <v>0</v>
      </c>
      <c r="CM124" s="135">
        <f t="shared" si="142"/>
        <v>0</v>
      </c>
      <c r="CN124" s="204">
        <f>TRIM('選手名簿'!G117)</f>
      </c>
      <c r="CO124" s="204">
        <f>TRIM('選手名簿'!H117)</f>
      </c>
      <c r="CQ124" s="179"/>
    </row>
    <row r="125" spans="1:95" s="74" customFormat="1" ht="14.25">
      <c r="A125" s="74">
        <f t="shared" si="87"/>
      </c>
      <c r="B125" s="74">
        <f t="shared" si="88"/>
      </c>
      <c r="C125" s="19">
        <v>115</v>
      </c>
      <c r="D125" s="198">
        <f>TRIM('選手名簿'!E118)</f>
      </c>
      <c r="E125" s="205">
        <f t="shared" si="89"/>
      </c>
      <c r="F125" s="205">
        <f t="shared" si="90"/>
      </c>
      <c r="G125" s="200">
        <f>TRIM('選手名簿'!J118)</f>
      </c>
      <c r="H125" s="200">
        <f>TRIM('選手名簿'!I118)</f>
      </c>
      <c r="I125" s="76"/>
      <c r="J125" s="125"/>
      <c r="K125" s="77">
        <f t="shared" si="147"/>
      </c>
      <c r="L125" s="78"/>
      <c r="M125" s="125"/>
      <c r="N125" s="77">
        <f t="shared" si="80"/>
      </c>
      <c r="O125" s="78"/>
      <c r="P125" s="79"/>
      <c r="Q125" s="77">
        <f t="shared" si="148"/>
      </c>
      <c r="R125" s="127"/>
      <c r="S125" s="80">
        <f t="shared" si="149"/>
        <v>0</v>
      </c>
      <c r="T125" s="80">
        <f t="shared" si="91"/>
      </c>
      <c r="U125" s="80">
        <f t="shared" si="92"/>
      </c>
      <c r="V125" s="129"/>
      <c r="W125" s="75">
        <f>IF(V125="","",CONCATENATE(V125,DATA!J120))</f>
      </c>
      <c r="X125" s="81">
        <f t="shared" si="93"/>
      </c>
      <c r="Y125" s="81">
        <f t="shared" si="143"/>
      </c>
      <c r="Z125" s="82">
        <f t="shared" si="144"/>
      </c>
      <c r="AA125" s="81">
        <f t="shared" si="145"/>
      </c>
      <c r="AB125" s="82">
        <f t="shared" si="146"/>
      </c>
      <c r="AC125" s="81">
        <f t="shared" si="94"/>
      </c>
      <c r="AD125" s="82">
        <f t="shared" si="95"/>
      </c>
      <c r="AE125" s="81">
        <f t="shared" si="96"/>
      </c>
      <c r="AF125" s="82">
        <f t="shared" si="97"/>
      </c>
      <c r="AG125" s="81">
        <f t="shared" si="98"/>
      </c>
      <c r="AH125" s="82">
        <f t="shared" si="99"/>
      </c>
      <c r="AI125" s="81">
        <f t="shared" si="100"/>
      </c>
      <c r="AJ125" s="82">
        <f t="shared" si="101"/>
      </c>
      <c r="AK125" s="81">
        <f t="shared" si="102"/>
      </c>
      <c r="AL125" s="82">
        <f t="shared" si="103"/>
      </c>
      <c r="AM125" s="81">
        <f t="shared" si="104"/>
      </c>
      <c r="AN125" s="82">
        <f t="shared" si="105"/>
      </c>
      <c r="AO125" s="81">
        <f t="shared" si="150"/>
      </c>
      <c r="AP125" s="82">
        <f t="shared" si="151"/>
      </c>
      <c r="AQ125" s="81">
        <f t="shared" si="106"/>
      </c>
      <c r="AR125" s="82">
        <f t="shared" si="107"/>
      </c>
      <c r="AS125" s="81">
        <f t="shared" si="152"/>
      </c>
      <c r="AT125" s="82">
        <f t="shared" si="153"/>
      </c>
      <c r="AU125" s="81">
        <f t="shared" si="108"/>
      </c>
      <c r="AV125" s="82">
        <f t="shared" si="109"/>
      </c>
      <c r="AW125" s="82">
        <f t="shared" si="110"/>
      </c>
      <c r="AX125" s="83">
        <f t="shared" si="111"/>
      </c>
      <c r="AY125" s="131"/>
      <c r="AZ125" s="84">
        <f>IF(AY125="","",CONCATENATE(AY125,DATA!J120))</f>
      </c>
      <c r="BA125" s="81">
        <f t="shared" si="112"/>
      </c>
      <c r="BB125" s="81">
        <f t="shared" si="113"/>
      </c>
      <c r="BC125" s="82">
        <f t="shared" si="114"/>
      </c>
      <c r="BD125" s="81">
        <f t="shared" si="115"/>
      </c>
      <c r="BE125" s="82">
        <f t="shared" si="116"/>
      </c>
      <c r="BF125" s="81">
        <f t="shared" si="117"/>
      </c>
      <c r="BG125" s="82">
        <f t="shared" si="118"/>
      </c>
      <c r="BH125" s="81">
        <f t="shared" si="119"/>
      </c>
      <c r="BI125" s="82">
        <f t="shared" si="120"/>
      </c>
      <c r="BJ125" s="81">
        <f t="shared" si="121"/>
      </c>
      <c r="BK125" s="82">
        <f t="shared" si="122"/>
      </c>
      <c r="BL125" s="81">
        <f t="shared" si="123"/>
      </c>
      <c r="BM125" s="82">
        <f t="shared" si="124"/>
      </c>
      <c r="BN125" s="81">
        <f t="shared" si="125"/>
      </c>
      <c r="BO125" s="82">
        <f t="shared" si="126"/>
      </c>
      <c r="BP125" s="81">
        <f t="shared" si="127"/>
      </c>
      <c r="BQ125" s="82">
        <f t="shared" si="128"/>
      </c>
      <c r="BR125" s="81">
        <f t="shared" si="129"/>
      </c>
      <c r="BS125" s="82">
        <f t="shared" si="130"/>
      </c>
      <c r="BT125" s="81">
        <f t="shared" si="131"/>
      </c>
      <c r="BU125" s="82">
        <f t="shared" si="132"/>
      </c>
      <c r="BV125" s="81">
        <f t="shared" si="133"/>
      </c>
      <c r="BW125" s="82">
        <f t="shared" si="134"/>
      </c>
      <c r="BX125" s="81">
        <f t="shared" si="135"/>
      </c>
      <c r="BY125" s="82">
        <f t="shared" si="136"/>
      </c>
      <c r="BZ125" s="82">
        <f t="shared" si="137"/>
      </c>
      <c r="CA125" s="85">
        <f t="shared" si="138"/>
      </c>
      <c r="CB125" s="90"/>
      <c r="CC125" s="90"/>
      <c r="CD125" s="90"/>
      <c r="CE125" s="90"/>
      <c r="CF125" s="90"/>
      <c r="CG125" s="136"/>
      <c r="CH125" s="136"/>
      <c r="CI125" s="136"/>
      <c r="CJ125" s="135">
        <f t="shared" si="139"/>
      </c>
      <c r="CK125" s="135">
        <f t="shared" si="140"/>
        <v>0</v>
      </c>
      <c r="CL125" s="135">
        <f t="shared" si="141"/>
        <v>0</v>
      </c>
      <c r="CM125" s="135">
        <f t="shared" si="142"/>
        <v>0</v>
      </c>
      <c r="CN125" s="204">
        <f>TRIM('選手名簿'!G118)</f>
      </c>
      <c r="CO125" s="204">
        <f>TRIM('選手名簿'!H118)</f>
      </c>
      <c r="CQ125" s="179"/>
    </row>
    <row r="126" spans="1:95" s="74" customFormat="1" ht="14.25">
      <c r="A126" s="74">
        <f t="shared" si="87"/>
      </c>
      <c r="B126" s="74">
        <f t="shared" si="88"/>
      </c>
      <c r="C126" s="19">
        <v>116</v>
      </c>
      <c r="D126" s="198">
        <f>TRIM('選手名簿'!E119)</f>
      </c>
      <c r="E126" s="205">
        <f t="shared" si="89"/>
      </c>
      <c r="F126" s="205">
        <f t="shared" si="90"/>
      </c>
      <c r="G126" s="200">
        <f>TRIM('選手名簿'!J119)</f>
      </c>
      <c r="H126" s="200">
        <f>TRIM('選手名簿'!I119)</f>
      </c>
      <c r="I126" s="76"/>
      <c r="J126" s="125"/>
      <c r="K126" s="77">
        <f t="shared" si="147"/>
      </c>
      <c r="L126" s="78"/>
      <c r="M126" s="125"/>
      <c r="N126" s="77">
        <f t="shared" si="80"/>
      </c>
      <c r="O126" s="78"/>
      <c r="P126" s="79"/>
      <c r="Q126" s="77">
        <f t="shared" si="148"/>
      </c>
      <c r="R126" s="127"/>
      <c r="S126" s="80">
        <f t="shared" si="149"/>
        <v>0</v>
      </c>
      <c r="T126" s="80">
        <f t="shared" si="91"/>
      </c>
      <c r="U126" s="80">
        <f t="shared" si="92"/>
      </c>
      <c r="V126" s="129"/>
      <c r="W126" s="75">
        <f>IF(V126="","",CONCATENATE(V126,DATA!J121))</f>
      </c>
      <c r="X126" s="81">
        <f t="shared" si="93"/>
      </c>
      <c r="Y126" s="81">
        <f t="shared" si="143"/>
      </c>
      <c r="Z126" s="82">
        <f t="shared" si="144"/>
      </c>
      <c r="AA126" s="81">
        <f t="shared" si="145"/>
      </c>
      <c r="AB126" s="82">
        <f t="shared" si="146"/>
      </c>
      <c r="AC126" s="81">
        <f t="shared" si="94"/>
      </c>
      <c r="AD126" s="82">
        <f t="shared" si="95"/>
      </c>
      <c r="AE126" s="81">
        <f t="shared" si="96"/>
      </c>
      <c r="AF126" s="82">
        <f t="shared" si="97"/>
      </c>
      <c r="AG126" s="81">
        <f t="shared" si="98"/>
      </c>
      <c r="AH126" s="82">
        <f t="shared" si="99"/>
      </c>
      <c r="AI126" s="81">
        <f t="shared" si="100"/>
      </c>
      <c r="AJ126" s="82">
        <f t="shared" si="101"/>
      </c>
      <c r="AK126" s="81">
        <f t="shared" si="102"/>
      </c>
      <c r="AL126" s="82">
        <f t="shared" si="103"/>
      </c>
      <c r="AM126" s="81">
        <f t="shared" si="104"/>
      </c>
      <c r="AN126" s="82">
        <f t="shared" si="105"/>
      </c>
      <c r="AO126" s="81">
        <f t="shared" si="150"/>
      </c>
      <c r="AP126" s="82">
        <f t="shared" si="151"/>
      </c>
      <c r="AQ126" s="81">
        <f t="shared" si="106"/>
      </c>
      <c r="AR126" s="82">
        <f t="shared" si="107"/>
      </c>
      <c r="AS126" s="81">
        <f t="shared" si="152"/>
      </c>
      <c r="AT126" s="82">
        <f t="shared" si="153"/>
      </c>
      <c r="AU126" s="81">
        <f t="shared" si="108"/>
      </c>
      <c r="AV126" s="82">
        <f t="shared" si="109"/>
      </c>
      <c r="AW126" s="82">
        <f t="shared" si="110"/>
      </c>
      <c r="AX126" s="83">
        <f t="shared" si="111"/>
      </c>
      <c r="AY126" s="131"/>
      <c r="AZ126" s="84">
        <f>IF(AY126="","",CONCATENATE(AY126,DATA!J121))</f>
      </c>
      <c r="BA126" s="81">
        <f t="shared" si="112"/>
      </c>
      <c r="BB126" s="81">
        <f t="shared" si="113"/>
      </c>
      <c r="BC126" s="82">
        <f t="shared" si="114"/>
      </c>
      <c r="BD126" s="81">
        <f t="shared" si="115"/>
      </c>
      <c r="BE126" s="82">
        <f t="shared" si="116"/>
      </c>
      <c r="BF126" s="81">
        <f t="shared" si="117"/>
      </c>
      <c r="BG126" s="82">
        <f t="shared" si="118"/>
      </c>
      <c r="BH126" s="81">
        <f t="shared" si="119"/>
      </c>
      <c r="BI126" s="82">
        <f t="shared" si="120"/>
      </c>
      <c r="BJ126" s="81">
        <f t="shared" si="121"/>
      </c>
      <c r="BK126" s="82">
        <f t="shared" si="122"/>
      </c>
      <c r="BL126" s="81">
        <f t="shared" si="123"/>
      </c>
      <c r="BM126" s="82">
        <f t="shared" si="124"/>
      </c>
      <c r="BN126" s="81">
        <f t="shared" si="125"/>
      </c>
      <c r="BO126" s="82">
        <f t="shared" si="126"/>
      </c>
      <c r="BP126" s="81">
        <f t="shared" si="127"/>
      </c>
      <c r="BQ126" s="82">
        <f t="shared" si="128"/>
      </c>
      <c r="BR126" s="81">
        <f t="shared" si="129"/>
      </c>
      <c r="BS126" s="82">
        <f t="shared" si="130"/>
      </c>
      <c r="BT126" s="81">
        <f t="shared" si="131"/>
      </c>
      <c r="BU126" s="82">
        <f t="shared" si="132"/>
      </c>
      <c r="BV126" s="81">
        <f t="shared" si="133"/>
      </c>
      <c r="BW126" s="82">
        <f t="shared" si="134"/>
      </c>
      <c r="BX126" s="81">
        <f t="shared" si="135"/>
      </c>
      <c r="BY126" s="82">
        <f t="shared" si="136"/>
      </c>
      <c r="BZ126" s="82">
        <f t="shared" si="137"/>
      </c>
      <c r="CA126" s="85">
        <f t="shared" si="138"/>
      </c>
      <c r="CB126" s="90"/>
      <c r="CC126" s="90"/>
      <c r="CD126" s="90"/>
      <c r="CE126" s="90"/>
      <c r="CF126" s="90"/>
      <c r="CG126" s="136"/>
      <c r="CH126" s="136"/>
      <c r="CI126" s="136"/>
      <c r="CJ126" s="135">
        <f t="shared" si="139"/>
      </c>
      <c r="CK126" s="135">
        <f t="shared" si="140"/>
        <v>0</v>
      </c>
      <c r="CL126" s="135">
        <f t="shared" si="141"/>
        <v>0</v>
      </c>
      <c r="CM126" s="135">
        <f t="shared" si="142"/>
        <v>0</v>
      </c>
      <c r="CN126" s="204">
        <f>TRIM('選手名簿'!G119)</f>
      </c>
      <c r="CO126" s="204">
        <f>TRIM('選手名簿'!H119)</f>
      </c>
      <c r="CQ126" s="179"/>
    </row>
    <row r="127" spans="1:95" s="74" customFormat="1" ht="14.25">
      <c r="A127" s="74">
        <f t="shared" si="87"/>
      </c>
      <c r="B127" s="74">
        <f t="shared" si="88"/>
      </c>
      <c r="C127" s="19">
        <v>117</v>
      </c>
      <c r="D127" s="198">
        <f>TRIM('選手名簿'!E120)</f>
      </c>
      <c r="E127" s="205">
        <f t="shared" si="89"/>
      </c>
      <c r="F127" s="205">
        <f t="shared" si="90"/>
      </c>
      <c r="G127" s="200">
        <f>TRIM('選手名簿'!J120)</f>
      </c>
      <c r="H127" s="200">
        <f>TRIM('選手名簿'!I120)</f>
      </c>
      <c r="I127" s="76"/>
      <c r="J127" s="125"/>
      <c r="K127" s="77">
        <f t="shared" si="147"/>
      </c>
      <c r="L127" s="78"/>
      <c r="M127" s="125"/>
      <c r="N127" s="77">
        <f t="shared" si="80"/>
      </c>
      <c r="O127" s="78"/>
      <c r="P127" s="79"/>
      <c r="Q127" s="77">
        <f t="shared" si="148"/>
      </c>
      <c r="R127" s="127"/>
      <c r="S127" s="80">
        <f t="shared" si="149"/>
        <v>0</v>
      </c>
      <c r="T127" s="80">
        <f t="shared" si="91"/>
      </c>
      <c r="U127" s="80">
        <f t="shared" si="92"/>
      </c>
      <c r="V127" s="129"/>
      <c r="W127" s="75">
        <f>IF(V127="","",CONCATENATE(V127,DATA!J122))</f>
      </c>
      <c r="X127" s="81">
        <f t="shared" si="93"/>
      </c>
      <c r="Y127" s="81">
        <f t="shared" si="143"/>
      </c>
      <c r="Z127" s="82">
        <f t="shared" si="144"/>
      </c>
      <c r="AA127" s="81">
        <f t="shared" si="145"/>
      </c>
      <c r="AB127" s="82">
        <f t="shared" si="146"/>
      </c>
      <c r="AC127" s="81">
        <f t="shared" si="94"/>
      </c>
      <c r="AD127" s="82">
        <f t="shared" si="95"/>
      </c>
      <c r="AE127" s="81">
        <f t="shared" si="96"/>
      </c>
      <c r="AF127" s="82">
        <f t="shared" si="97"/>
      </c>
      <c r="AG127" s="81">
        <f t="shared" si="98"/>
      </c>
      <c r="AH127" s="82">
        <f t="shared" si="99"/>
      </c>
      <c r="AI127" s="81">
        <f t="shared" si="100"/>
      </c>
      <c r="AJ127" s="82">
        <f t="shared" si="101"/>
      </c>
      <c r="AK127" s="81">
        <f t="shared" si="102"/>
      </c>
      <c r="AL127" s="82">
        <f t="shared" si="103"/>
      </c>
      <c r="AM127" s="81">
        <f t="shared" si="104"/>
      </c>
      <c r="AN127" s="82">
        <f t="shared" si="105"/>
      </c>
      <c r="AO127" s="81">
        <f t="shared" si="150"/>
      </c>
      <c r="AP127" s="82">
        <f t="shared" si="151"/>
      </c>
      <c r="AQ127" s="81">
        <f t="shared" si="106"/>
      </c>
      <c r="AR127" s="82">
        <f t="shared" si="107"/>
      </c>
      <c r="AS127" s="81">
        <f t="shared" si="152"/>
      </c>
      <c r="AT127" s="82">
        <f t="shared" si="153"/>
      </c>
      <c r="AU127" s="81">
        <f t="shared" si="108"/>
      </c>
      <c r="AV127" s="82">
        <f t="shared" si="109"/>
      </c>
      <c r="AW127" s="82">
        <f t="shared" si="110"/>
      </c>
      <c r="AX127" s="83">
        <f t="shared" si="111"/>
      </c>
      <c r="AY127" s="131"/>
      <c r="AZ127" s="84">
        <f>IF(AY127="","",CONCATENATE(AY127,DATA!J122))</f>
      </c>
      <c r="BA127" s="81">
        <f t="shared" si="112"/>
      </c>
      <c r="BB127" s="81">
        <f t="shared" si="113"/>
      </c>
      <c r="BC127" s="82">
        <f t="shared" si="114"/>
      </c>
      <c r="BD127" s="81">
        <f t="shared" si="115"/>
      </c>
      <c r="BE127" s="82">
        <f t="shared" si="116"/>
      </c>
      <c r="BF127" s="81">
        <f t="shared" si="117"/>
      </c>
      <c r="BG127" s="82">
        <f t="shared" si="118"/>
      </c>
      <c r="BH127" s="81">
        <f t="shared" si="119"/>
      </c>
      <c r="BI127" s="82">
        <f t="shared" si="120"/>
      </c>
      <c r="BJ127" s="81">
        <f t="shared" si="121"/>
      </c>
      <c r="BK127" s="82">
        <f t="shared" si="122"/>
      </c>
      <c r="BL127" s="81">
        <f t="shared" si="123"/>
      </c>
      <c r="BM127" s="82">
        <f t="shared" si="124"/>
      </c>
      <c r="BN127" s="81">
        <f t="shared" si="125"/>
      </c>
      <c r="BO127" s="82">
        <f t="shared" si="126"/>
      </c>
      <c r="BP127" s="81">
        <f t="shared" si="127"/>
      </c>
      <c r="BQ127" s="82">
        <f t="shared" si="128"/>
      </c>
      <c r="BR127" s="81">
        <f t="shared" si="129"/>
      </c>
      <c r="BS127" s="82">
        <f t="shared" si="130"/>
      </c>
      <c r="BT127" s="81">
        <f t="shared" si="131"/>
      </c>
      <c r="BU127" s="82">
        <f t="shared" si="132"/>
      </c>
      <c r="BV127" s="81">
        <f t="shared" si="133"/>
      </c>
      <c r="BW127" s="82">
        <f t="shared" si="134"/>
      </c>
      <c r="BX127" s="81">
        <f t="shared" si="135"/>
      </c>
      <c r="BY127" s="82">
        <f t="shared" si="136"/>
      </c>
      <c r="BZ127" s="82">
        <f t="shared" si="137"/>
      </c>
      <c r="CA127" s="85">
        <f t="shared" si="138"/>
      </c>
      <c r="CB127" s="90"/>
      <c r="CC127" s="90"/>
      <c r="CD127" s="90"/>
      <c r="CE127" s="90"/>
      <c r="CF127" s="90"/>
      <c r="CG127" s="136"/>
      <c r="CH127" s="136"/>
      <c r="CI127" s="136"/>
      <c r="CJ127" s="135">
        <f t="shared" si="139"/>
      </c>
      <c r="CK127" s="135">
        <f t="shared" si="140"/>
        <v>0</v>
      </c>
      <c r="CL127" s="135">
        <f t="shared" si="141"/>
        <v>0</v>
      </c>
      <c r="CM127" s="135">
        <f t="shared" si="142"/>
        <v>0</v>
      </c>
      <c r="CN127" s="204">
        <f>TRIM('選手名簿'!G120)</f>
      </c>
      <c r="CO127" s="204">
        <f>TRIM('選手名簿'!H120)</f>
      </c>
      <c r="CQ127" s="179"/>
    </row>
    <row r="128" spans="1:95" s="74" customFormat="1" ht="14.25">
      <c r="A128" s="74">
        <f t="shared" si="87"/>
      </c>
      <c r="B128" s="74">
        <f t="shared" si="88"/>
      </c>
      <c r="C128" s="19">
        <v>118</v>
      </c>
      <c r="D128" s="198">
        <f>TRIM('選手名簿'!E121)</f>
      </c>
      <c r="E128" s="205">
        <f t="shared" si="89"/>
      </c>
      <c r="F128" s="205">
        <f t="shared" si="90"/>
      </c>
      <c r="G128" s="200">
        <f>TRIM('選手名簿'!J121)</f>
      </c>
      <c r="H128" s="200">
        <f>TRIM('選手名簿'!I121)</f>
      </c>
      <c r="I128" s="76"/>
      <c r="J128" s="125"/>
      <c r="K128" s="77">
        <f t="shared" si="147"/>
      </c>
      <c r="L128" s="78"/>
      <c r="M128" s="125"/>
      <c r="N128" s="77">
        <f t="shared" si="80"/>
      </c>
      <c r="O128" s="78"/>
      <c r="P128" s="79"/>
      <c r="Q128" s="77">
        <f t="shared" si="148"/>
      </c>
      <c r="R128" s="127"/>
      <c r="S128" s="80">
        <f t="shared" si="149"/>
        <v>0</v>
      </c>
      <c r="T128" s="80">
        <f t="shared" si="91"/>
      </c>
      <c r="U128" s="80">
        <f t="shared" si="92"/>
      </c>
      <c r="V128" s="129"/>
      <c r="W128" s="75">
        <f>IF(V128="","",CONCATENATE(V128,DATA!J123))</f>
      </c>
      <c r="X128" s="81">
        <f t="shared" si="93"/>
      </c>
      <c r="Y128" s="81">
        <f t="shared" si="143"/>
      </c>
      <c r="Z128" s="82">
        <f t="shared" si="144"/>
      </c>
      <c r="AA128" s="81">
        <f t="shared" si="145"/>
      </c>
      <c r="AB128" s="82">
        <f t="shared" si="146"/>
      </c>
      <c r="AC128" s="81">
        <f t="shared" si="94"/>
      </c>
      <c r="AD128" s="82">
        <f t="shared" si="95"/>
      </c>
      <c r="AE128" s="81">
        <f t="shared" si="96"/>
      </c>
      <c r="AF128" s="82">
        <f t="shared" si="97"/>
      </c>
      <c r="AG128" s="81">
        <f t="shared" si="98"/>
      </c>
      <c r="AH128" s="82">
        <f t="shared" si="99"/>
      </c>
      <c r="AI128" s="81">
        <f t="shared" si="100"/>
      </c>
      <c r="AJ128" s="82">
        <f t="shared" si="101"/>
      </c>
      <c r="AK128" s="81">
        <f t="shared" si="102"/>
      </c>
      <c r="AL128" s="82">
        <f t="shared" si="103"/>
      </c>
      <c r="AM128" s="81">
        <f t="shared" si="104"/>
      </c>
      <c r="AN128" s="82">
        <f t="shared" si="105"/>
      </c>
      <c r="AO128" s="81">
        <f t="shared" si="150"/>
      </c>
      <c r="AP128" s="82">
        <f t="shared" si="151"/>
      </c>
      <c r="AQ128" s="81">
        <f t="shared" si="106"/>
      </c>
      <c r="AR128" s="82">
        <f t="shared" si="107"/>
      </c>
      <c r="AS128" s="81">
        <f t="shared" si="152"/>
      </c>
      <c r="AT128" s="82">
        <f t="shared" si="153"/>
      </c>
      <c r="AU128" s="81">
        <f t="shared" si="108"/>
      </c>
      <c r="AV128" s="82">
        <f t="shared" si="109"/>
      </c>
      <c r="AW128" s="82">
        <f t="shared" si="110"/>
      </c>
      <c r="AX128" s="83">
        <f t="shared" si="111"/>
      </c>
      <c r="AY128" s="131"/>
      <c r="AZ128" s="84">
        <f>IF(AY128="","",CONCATENATE(AY128,DATA!J123))</f>
      </c>
      <c r="BA128" s="81">
        <f t="shared" si="112"/>
      </c>
      <c r="BB128" s="81">
        <f t="shared" si="113"/>
      </c>
      <c r="BC128" s="82">
        <f t="shared" si="114"/>
      </c>
      <c r="BD128" s="81">
        <f t="shared" si="115"/>
      </c>
      <c r="BE128" s="82">
        <f t="shared" si="116"/>
      </c>
      <c r="BF128" s="81">
        <f t="shared" si="117"/>
      </c>
      <c r="BG128" s="82">
        <f t="shared" si="118"/>
      </c>
      <c r="BH128" s="81">
        <f t="shared" si="119"/>
      </c>
      <c r="BI128" s="82">
        <f t="shared" si="120"/>
      </c>
      <c r="BJ128" s="81">
        <f t="shared" si="121"/>
      </c>
      <c r="BK128" s="82">
        <f t="shared" si="122"/>
      </c>
      <c r="BL128" s="81">
        <f t="shared" si="123"/>
      </c>
      <c r="BM128" s="82">
        <f t="shared" si="124"/>
      </c>
      <c r="BN128" s="81">
        <f t="shared" si="125"/>
      </c>
      <c r="BO128" s="82">
        <f t="shared" si="126"/>
      </c>
      <c r="BP128" s="81">
        <f t="shared" si="127"/>
      </c>
      <c r="BQ128" s="82">
        <f t="shared" si="128"/>
      </c>
      <c r="BR128" s="81">
        <f t="shared" si="129"/>
      </c>
      <c r="BS128" s="82">
        <f t="shared" si="130"/>
      </c>
      <c r="BT128" s="81">
        <f t="shared" si="131"/>
      </c>
      <c r="BU128" s="82">
        <f t="shared" si="132"/>
      </c>
      <c r="BV128" s="81">
        <f t="shared" si="133"/>
      </c>
      <c r="BW128" s="82">
        <f t="shared" si="134"/>
      </c>
      <c r="BX128" s="81">
        <f t="shared" si="135"/>
      </c>
      <c r="BY128" s="82">
        <f t="shared" si="136"/>
      </c>
      <c r="BZ128" s="82">
        <f t="shared" si="137"/>
      </c>
      <c r="CA128" s="85">
        <f t="shared" si="138"/>
      </c>
      <c r="CB128" s="90"/>
      <c r="CC128" s="90"/>
      <c r="CD128" s="90"/>
      <c r="CE128" s="90"/>
      <c r="CF128" s="90"/>
      <c r="CG128" s="136"/>
      <c r="CH128" s="136"/>
      <c r="CI128" s="136"/>
      <c r="CJ128" s="135">
        <f t="shared" si="139"/>
      </c>
      <c r="CK128" s="135">
        <f t="shared" si="140"/>
        <v>0</v>
      </c>
      <c r="CL128" s="135">
        <f t="shared" si="141"/>
        <v>0</v>
      </c>
      <c r="CM128" s="135">
        <f t="shared" si="142"/>
        <v>0</v>
      </c>
      <c r="CN128" s="204">
        <f>TRIM('選手名簿'!G121)</f>
      </c>
      <c r="CO128" s="204">
        <f>TRIM('選手名簿'!H121)</f>
      </c>
      <c r="CQ128" s="179"/>
    </row>
    <row r="129" spans="1:95" s="74" customFormat="1" ht="14.25">
      <c r="A129" s="74">
        <f t="shared" si="87"/>
      </c>
      <c r="B129" s="74">
        <f t="shared" si="88"/>
      </c>
      <c r="C129" s="19">
        <v>119</v>
      </c>
      <c r="D129" s="198">
        <f>TRIM('選手名簿'!E122)</f>
      </c>
      <c r="E129" s="205">
        <f t="shared" si="89"/>
      </c>
      <c r="F129" s="205">
        <f t="shared" si="90"/>
      </c>
      <c r="G129" s="200">
        <f>TRIM('選手名簿'!J122)</f>
      </c>
      <c r="H129" s="200">
        <f>TRIM('選手名簿'!I122)</f>
      </c>
      <c r="I129" s="76"/>
      <c r="J129" s="125"/>
      <c r="K129" s="77">
        <f t="shared" si="147"/>
      </c>
      <c r="L129" s="78"/>
      <c r="M129" s="125"/>
      <c r="N129" s="77">
        <f t="shared" si="80"/>
      </c>
      <c r="O129" s="78"/>
      <c r="P129" s="79"/>
      <c r="Q129" s="77">
        <f t="shared" si="148"/>
      </c>
      <c r="R129" s="127"/>
      <c r="S129" s="80">
        <f t="shared" si="149"/>
        <v>0</v>
      </c>
      <c r="T129" s="80">
        <f t="shared" si="91"/>
      </c>
      <c r="U129" s="80">
        <f t="shared" si="92"/>
      </c>
      <c r="V129" s="129"/>
      <c r="W129" s="75">
        <f>IF(V129="","",CONCATENATE(V129,DATA!J124))</f>
      </c>
      <c r="X129" s="81">
        <f t="shared" si="93"/>
      </c>
      <c r="Y129" s="81">
        <f t="shared" si="143"/>
      </c>
      <c r="Z129" s="82">
        <f t="shared" si="144"/>
      </c>
      <c r="AA129" s="81">
        <f t="shared" si="145"/>
      </c>
      <c r="AB129" s="82">
        <f t="shared" si="146"/>
      </c>
      <c r="AC129" s="81">
        <f t="shared" si="94"/>
      </c>
      <c r="AD129" s="82">
        <f t="shared" si="95"/>
      </c>
      <c r="AE129" s="81">
        <f t="shared" si="96"/>
      </c>
      <c r="AF129" s="82">
        <f t="shared" si="97"/>
      </c>
      <c r="AG129" s="81">
        <f t="shared" si="98"/>
      </c>
      <c r="AH129" s="82">
        <f t="shared" si="99"/>
      </c>
      <c r="AI129" s="81">
        <f t="shared" si="100"/>
      </c>
      <c r="AJ129" s="82">
        <f t="shared" si="101"/>
      </c>
      <c r="AK129" s="81">
        <f t="shared" si="102"/>
      </c>
      <c r="AL129" s="82">
        <f t="shared" si="103"/>
      </c>
      <c r="AM129" s="81">
        <f t="shared" si="104"/>
      </c>
      <c r="AN129" s="82">
        <f t="shared" si="105"/>
      </c>
      <c r="AO129" s="81">
        <f t="shared" si="150"/>
      </c>
      <c r="AP129" s="82">
        <f t="shared" si="151"/>
      </c>
      <c r="AQ129" s="81">
        <f t="shared" si="106"/>
      </c>
      <c r="AR129" s="82">
        <f t="shared" si="107"/>
      </c>
      <c r="AS129" s="81">
        <f t="shared" si="152"/>
      </c>
      <c r="AT129" s="82">
        <f t="shared" si="153"/>
      </c>
      <c r="AU129" s="81">
        <f t="shared" si="108"/>
      </c>
      <c r="AV129" s="82">
        <f t="shared" si="109"/>
      </c>
      <c r="AW129" s="82">
        <f t="shared" si="110"/>
      </c>
      <c r="AX129" s="83">
        <f t="shared" si="111"/>
      </c>
      <c r="AY129" s="131"/>
      <c r="AZ129" s="84">
        <f>IF(AY129="","",CONCATENATE(AY129,DATA!J124))</f>
      </c>
      <c r="BA129" s="81">
        <f t="shared" si="112"/>
      </c>
      <c r="BB129" s="81">
        <f t="shared" si="113"/>
      </c>
      <c r="BC129" s="82">
        <f t="shared" si="114"/>
      </c>
      <c r="BD129" s="81">
        <f t="shared" si="115"/>
      </c>
      <c r="BE129" s="82">
        <f t="shared" si="116"/>
      </c>
      <c r="BF129" s="81">
        <f t="shared" si="117"/>
      </c>
      <c r="BG129" s="82">
        <f t="shared" si="118"/>
      </c>
      <c r="BH129" s="81">
        <f t="shared" si="119"/>
      </c>
      <c r="BI129" s="82">
        <f t="shared" si="120"/>
      </c>
      <c r="BJ129" s="81">
        <f t="shared" si="121"/>
      </c>
      <c r="BK129" s="82">
        <f t="shared" si="122"/>
      </c>
      <c r="BL129" s="81">
        <f t="shared" si="123"/>
      </c>
      <c r="BM129" s="82">
        <f t="shared" si="124"/>
      </c>
      <c r="BN129" s="81">
        <f t="shared" si="125"/>
      </c>
      <c r="BO129" s="82">
        <f t="shared" si="126"/>
      </c>
      <c r="BP129" s="81">
        <f t="shared" si="127"/>
      </c>
      <c r="BQ129" s="82">
        <f t="shared" si="128"/>
      </c>
      <c r="BR129" s="81">
        <f t="shared" si="129"/>
      </c>
      <c r="BS129" s="82">
        <f t="shared" si="130"/>
      </c>
      <c r="BT129" s="81">
        <f t="shared" si="131"/>
      </c>
      <c r="BU129" s="82">
        <f t="shared" si="132"/>
      </c>
      <c r="BV129" s="81">
        <f t="shared" si="133"/>
      </c>
      <c r="BW129" s="82">
        <f t="shared" si="134"/>
      </c>
      <c r="BX129" s="81">
        <f t="shared" si="135"/>
      </c>
      <c r="BY129" s="82">
        <f t="shared" si="136"/>
      </c>
      <c r="BZ129" s="82">
        <f t="shared" si="137"/>
      </c>
      <c r="CA129" s="85">
        <f t="shared" si="138"/>
      </c>
      <c r="CB129" s="90"/>
      <c r="CC129" s="90"/>
      <c r="CD129" s="90"/>
      <c r="CE129" s="90"/>
      <c r="CF129" s="90"/>
      <c r="CG129" s="136"/>
      <c r="CH129" s="136"/>
      <c r="CI129" s="136"/>
      <c r="CJ129" s="135">
        <f t="shared" si="139"/>
      </c>
      <c r="CK129" s="135">
        <f t="shared" si="140"/>
        <v>0</v>
      </c>
      <c r="CL129" s="135">
        <f t="shared" si="141"/>
        <v>0</v>
      </c>
      <c r="CM129" s="135">
        <f t="shared" si="142"/>
        <v>0</v>
      </c>
      <c r="CN129" s="204">
        <f>TRIM('選手名簿'!G122)</f>
      </c>
      <c r="CO129" s="204">
        <f>TRIM('選手名簿'!H122)</f>
      </c>
      <c r="CQ129" s="179"/>
    </row>
    <row r="130" spans="1:95" s="74" customFormat="1" ht="14.25">
      <c r="A130" s="74">
        <f t="shared" si="87"/>
      </c>
      <c r="B130" s="74">
        <f t="shared" si="88"/>
      </c>
      <c r="C130" s="19">
        <v>120</v>
      </c>
      <c r="D130" s="198">
        <f>TRIM('選手名簿'!E123)</f>
      </c>
      <c r="E130" s="205">
        <f t="shared" si="89"/>
      </c>
      <c r="F130" s="205">
        <f t="shared" si="90"/>
      </c>
      <c r="G130" s="200">
        <f>TRIM('選手名簿'!J123)</f>
      </c>
      <c r="H130" s="200">
        <f>TRIM('選手名簿'!I123)</f>
      </c>
      <c r="I130" s="76"/>
      <c r="J130" s="125"/>
      <c r="K130" s="77">
        <f t="shared" si="147"/>
      </c>
      <c r="L130" s="78"/>
      <c r="M130" s="125"/>
      <c r="N130" s="77">
        <f t="shared" si="80"/>
      </c>
      <c r="O130" s="78"/>
      <c r="P130" s="79"/>
      <c r="Q130" s="77">
        <f t="shared" si="148"/>
      </c>
      <c r="R130" s="127"/>
      <c r="S130" s="80">
        <f t="shared" si="149"/>
        <v>0</v>
      </c>
      <c r="T130" s="80">
        <f t="shared" si="91"/>
      </c>
      <c r="U130" s="80">
        <f t="shared" si="92"/>
      </c>
      <c r="V130" s="129"/>
      <c r="W130" s="75">
        <f>IF(V130="","",CONCATENATE(V130,DATA!J125))</f>
      </c>
      <c r="X130" s="81">
        <f t="shared" si="93"/>
      </c>
      <c r="Y130" s="81">
        <f t="shared" si="143"/>
      </c>
      <c r="Z130" s="82">
        <f t="shared" si="144"/>
      </c>
      <c r="AA130" s="81">
        <f t="shared" si="145"/>
      </c>
      <c r="AB130" s="82">
        <f t="shared" si="146"/>
      </c>
      <c r="AC130" s="81">
        <f t="shared" si="94"/>
      </c>
      <c r="AD130" s="82">
        <f t="shared" si="95"/>
      </c>
      <c r="AE130" s="81">
        <f t="shared" si="96"/>
      </c>
      <c r="AF130" s="82">
        <f t="shared" si="97"/>
      </c>
      <c r="AG130" s="81">
        <f t="shared" si="98"/>
      </c>
      <c r="AH130" s="82">
        <f t="shared" si="99"/>
      </c>
      <c r="AI130" s="81">
        <f t="shared" si="100"/>
      </c>
      <c r="AJ130" s="82">
        <f t="shared" si="101"/>
      </c>
      <c r="AK130" s="81">
        <f t="shared" si="102"/>
      </c>
      <c r="AL130" s="82">
        <f t="shared" si="103"/>
      </c>
      <c r="AM130" s="81">
        <f t="shared" si="104"/>
      </c>
      <c r="AN130" s="82">
        <f t="shared" si="105"/>
      </c>
      <c r="AO130" s="81">
        <f t="shared" si="150"/>
      </c>
      <c r="AP130" s="82">
        <f t="shared" si="151"/>
      </c>
      <c r="AQ130" s="81">
        <f t="shared" si="106"/>
      </c>
      <c r="AR130" s="82">
        <f t="shared" si="107"/>
      </c>
      <c r="AS130" s="81">
        <f t="shared" si="152"/>
      </c>
      <c r="AT130" s="82">
        <f t="shared" si="153"/>
      </c>
      <c r="AU130" s="81">
        <f t="shared" si="108"/>
      </c>
      <c r="AV130" s="82">
        <f t="shared" si="109"/>
      </c>
      <c r="AW130" s="82">
        <f t="shared" si="110"/>
      </c>
      <c r="AX130" s="83">
        <f t="shared" si="111"/>
      </c>
      <c r="AY130" s="131"/>
      <c r="AZ130" s="84">
        <f>IF(AY130="","",CONCATENATE(AY130,DATA!J125))</f>
      </c>
      <c r="BA130" s="81">
        <f t="shared" si="112"/>
      </c>
      <c r="BB130" s="81">
        <f t="shared" si="113"/>
      </c>
      <c r="BC130" s="82">
        <f t="shared" si="114"/>
      </c>
      <c r="BD130" s="81">
        <f t="shared" si="115"/>
      </c>
      <c r="BE130" s="82">
        <f t="shared" si="116"/>
      </c>
      <c r="BF130" s="81">
        <f t="shared" si="117"/>
      </c>
      <c r="BG130" s="82">
        <f t="shared" si="118"/>
      </c>
      <c r="BH130" s="81">
        <f t="shared" si="119"/>
      </c>
      <c r="BI130" s="82">
        <f t="shared" si="120"/>
      </c>
      <c r="BJ130" s="81">
        <f t="shared" si="121"/>
      </c>
      <c r="BK130" s="82">
        <f t="shared" si="122"/>
      </c>
      <c r="BL130" s="81">
        <f t="shared" si="123"/>
      </c>
      <c r="BM130" s="82">
        <f t="shared" si="124"/>
      </c>
      <c r="BN130" s="81">
        <f t="shared" si="125"/>
      </c>
      <c r="BO130" s="82">
        <f t="shared" si="126"/>
      </c>
      <c r="BP130" s="81">
        <f t="shared" si="127"/>
      </c>
      <c r="BQ130" s="82">
        <f t="shared" si="128"/>
      </c>
      <c r="BR130" s="81">
        <f t="shared" si="129"/>
      </c>
      <c r="BS130" s="82">
        <f t="shared" si="130"/>
      </c>
      <c r="BT130" s="81">
        <f t="shared" si="131"/>
      </c>
      <c r="BU130" s="82">
        <f t="shared" si="132"/>
      </c>
      <c r="BV130" s="81">
        <f t="shared" si="133"/>
      </c>
      <c r="BW130" s="82">
        <f t="shared" si="134"/>
      </c>
      <c r="BX130" s="81">
        <f t="shared" si="135"/>
      </c>
      <c r="BY130" s="82">
        <f t="shared" si="136"/>
      </c>
      <c r="BZ130" s="82">
        <f t="shared" si="137"/>
      </c>
      <c r="CA130" s="85">
        <f t="shared" si="138"/>
      </c>
      <c r="CB130" s="90"/>
      <c r="CC130" s="90"/>
      <c r="CD130" s="90"/>
      <c r="CE130" s="90"/>
      <c r="CF130" s="90"/>
      <c r="CG130" s="136"/>
      <c r="CH130" s="136"/>
      <c r="CI130" s="136"/>
      <c r="CJ130" s="135">
        <f t="shared" si="139"/>
      </c>
      <c r="CK130" s="135">
        <f t="shared" si="140"/>
        <v>0</v>
      </c>
      <c r="CL130" s="135">
        <f t="shared" si="141"/>
        <v>0</v>
      </c>
      <c r="CM130" s="135">
        <f t="shared" si="142"/>
        <v>0</v>
      </c>
      <c r="CN130" s="204">
        <f>TRIM('選手名簿'!G123)</f>
      </c>
      <c r="CO130" s="204">
        <f>TRIM('選手名簿'!H123)</f>
      </c>
      <c r="CQ130" s="179"/>
    </row>
    <row r="131" spans="1:95" s="74" customFormat="1" ht="14.25">
      <c r="A131" s="74">
        <f t="shared" si="87"/>
      </c>
      <c r="B131" s="74">
        <f t="shared" si="88"/>
      </c>
      <c r="C131" s="19">
        <v>121</v>
      </c>
      <c r="D131" s="198">
        <f>TRIM('選手名簿'!E124)</f>
      </c>
      <c r="E131" s="205">
        <f t="shared" si="89"/>
      </c>
      <c r="F131" s="205">
        <f t="shared" si="90"/>
      </c>
      <c r="G131" s="200">
        <f>TRIM('選手名簿'!J124)</f>
      </c>
      <c r="H131" s="200">
        <f>TRIM('選手名簿'!I124)</f>
      </c>
      <c r="I131" s="76"/>
      <c r="J131" s="125"/>
      <c r="K131" s="77">
        <f t="shared" si="147"/>
      </c>
      <c r="L131" s="78"/>
      <c r="M131" s="125"/>
      <c r="N131" s="77">
        <f t="shared" si="80"/>
      </c>
      <c r="O131" s="78"/>
      <c r="P131" s="79"/>
      <c r="Q131" s="77">
        <f t="shared" si="148"/>
      </c>
      <c r="R131" s="127"/>
      <c r="S131" s="80">
        <f t="shared" si="149"/>
        <v>0</v>
      </c>
      <c r="T131" s="80">
        <f t="shared" si="91"/>
      </c>
      <c r="U131" s="80">
        <f t="shared" si="92"/>
      </c>
      <c r="V131" s="129"/>
      <c r="W131" s="75">
        <f>IF(V131="","",CONCATENATE(V131,DATA!J126))</f>
      </c>
      <c r="X131" s="81">
        <f t="shared" si="93"/>
      </c>
      <c r="Y131" s="81">
        <f t="shared" si="143"/>
      </c>
      <c r="Z131" s="82">
        <f t="shared" si="144"/>
      </c>
      <c r="AA131" s="81">
        <f t="shared" si="145"/>
      </c>
      <c r="AB131" s="82">
        <f t="shared" si="146"/>
      </c>
      <c r="AC131" s="81">
        <f t="shared" si="94"/>
      </c>
      <c r="AD131" s="82">
        <f t="shared" si="95"/>
      </c>
      <c r="AE131" s="81">
        <f t="shared" si="96"/>
      </c>
      <c r="AF131" s="82">
        <f t="shared" si="97"/>
      </c>
      <c r="AG131" s="81">
        <f t="shared" si="98"/>
      </c>
      <c r="AH131" s="82">
        <f t="shared" si="99"/>
      </c>
      <c r="AI131" s="81">
        <f t="shared" si="100"/>
      </c>
      <c r="AJ131" s="82">
        <f t="shared" si="101"/>
      </c>
      <c r="AK131" s="81">
        <f t="shared" si="102"/>
      </c>
      <c r="AL131" s="82">
        <f t="shared" si="103"/>
      </c>
      <c r="AM131" s="81">
        <f t="shared" si="104"/>
      </c>
      <c r="AN131" s="82">
        <f t="shared" si="105"/>
      </c>
      <c r="AO131" s="81">
        <f t="shared" si="150"/>
      </c>
      <c r="AP131" s="82">
        <f t="shared" si="151"/>
      </c>
      <c r="AQ131" s="81">
        <f t="shared" si="106"/>
      </c>
      <c r="AR131" s="82">
        <f t="shared" si="107"/>
      </c>
      <c r="AS131" s="81">
        <f t="shared" si="152"/>
      </c>
      <c r="AT131" s="82">
        <f t="shared" si="153"/>
      </c>
      <c r="AU131" s="81">
        <f t="shared" si="108"/>
      </c>
      <c r="AV131" s="82">
        <f t="shared" si="109"/>
      </c>
      <c r="AW131" s="82">
        <f t="shared" si="110"/>
      </c>
      <c r="AX131" s="83">
        <f t="shared" si="111"/>
      </c>
      <c r="AY131" s="131"/>
      <c r="AZ131" s="84">
        <f>IF(AY131="","",CONCATENATE(AY131,DATA!J126))</f>
      </c>
      <c r="BA131" s="81">
        <f t="shared" si="112"/>
      </c>
      <c r="BB131" s="81">
        <f t="shared" si="113"/>
      </c>
      <c r="BC131" s="82">
        <f t="shared" si="114"/>
      </c>
      <c r="BD131" s="81">
        <f t="shared" si="115"/>
      </c>
      <c r="BE131" s="82">
        <f t="shared" si="116"/>
      </c>
      <c r="BF131" s="81">
        <f t="shared" si="117"/>
      </c>
      <c r="BG131" s="82">
        <f t="shared" si="118"/>
      </c>
      <c r="BH131" s="81">
        <f t="shared" si="119"/>
      </c>
      <c r="BI131" s="82">
        <f t="shared" si="120"/>
      </c>
      <c r="BJ131" s="81">
        <f t="shared" si="121"/>
      </c>
      <c r="BK131" s="82">
        <f t="shared" si="122"/>
      </c>
      <c r="BL131" s="81">
        <f t="shared" si="123"/>
      </c>
      <c r="BM131" s="82">
        <f t="shared" si="124"/>
      </c>
      <c r="BN131" s="81">
        <f t="shared" si="125"/>
      </c>
      <c r="BO131" s="82">
        <f t="shared" si="126"/>
      </c>
      <c r="BP131" s="81">
        <f t="shared" si="127"/>
      </c>
      <c r="BQ131" s="82">
        <f t="shared" si="128"/>
      </c>
      <c r="BR131" s="81">
        <f t="shared" si="129"/>
      </c>
      <c r="BS131" s="82">
        <f t="shared" si="130"/>
      </c>
      <c r="BT131" s="81">
        <f t="shared" si="131"/>
      </c>
      <c r="BU131" s="82">
        <f t="shared" si="132"/>
      </c>
      <c r="BV131" s="81">
        <f t="shared" si="133"/>
      </c>
      <c r="BW131" s="82">
        <f t="shared" si="134"/>
      </c>
      <c r="BX131" s="81">
        <f t="shared" si="135"/>
      </c>
      <c r="BY131" s="82">
        <f t="shared" si="136"/>
      </c>
      <c r="BZ131" s="82">
        <f t="shared" si="137"/>
      </c>
      <c r="CA131" s="85">
        <f t="shared" si="138"/>
      </c>
      <c r="CB131" s="90"/>
      <c r="CC131" s="90"/>
      <c r="CD131" s="90"/>
      <c r="CE131" s="90"/>
      <c r="CF131" s="90"/>
      <c r="CG131" s="136"/>
      <c r="CH131" s="136"/>
      <c r="CI131" s="136"/>
      <c r="CJ131" s="135">
        <f t="shared" si="139"/>
      </c>
      <c r="CK131" s="135">
        <f t="shared" si="140"/>
        <v>0</v>
      </c>
      <c r="CL131" s="135">
        <f t="shared" si="141"/>
        <v>0</v>
      </c>
      <c r="CM131" s="135">
        <f t="shared" si="142"/>
        <v>0</v>
      </c>
      <c r="CN131" s="204">
        <f>TRIM('選手名簿'!G124)</f>
      </c>
      <c r="CO131" s="204">
        <f>TRIM('選手名簿'!H124)</f>
      </c>
      <c r="CQ131" s="179"/>
    </row>
    <row r="132" spans="1:95" s="74" customFormat="1" ht="14.25">
      <c r="A132" s="74">
        <f t="shared" si="87"/>
      </c>
      <c r="B132" s="74">
        <f t="shared" si="88"/>
      </c>
      <c r="C132" s="19">
        <v>122</v>
      </c>
      <c r="D132" s="198">
        <f>TRIM('選手名簿'!E125)</f>
      </c>
      <c r="E132" s="205">
        <f t="shared" si="89"/>
      </c>
      <c r="F132" s="205">
        <f t="shared" si="90"/>
      </c>
      <c r="G132" s="200">
        <f>TRIM('選手名簿'!J125)</f>
      </c>
      <c r="H132" s="200">
        <f>TRIM('選手名簿'!I125)</f>
      </c>
      <c r="I132" s="76"/>
      <c r="J132" s="125"/>
      <c r="K132" s="77">
        <f t="shared" si="147"/>
      </c>
      <c r="L132" s="78"/>
      <c r="M132" s="125"/>
      <c r="N132" s="77">
        <f t="shared" si="80"/>
      </c>
      <c r="O132" s="78"/>
      <c r="P132" s="79"/>
      <c r="Q132" s="77">
        <f t="shared" si="148"/>
      </c>
      <c r="R132" s="127"/>
      <c r="S132" s="80">
        <f t="shared" si="149"/>
        <v>0</v>
      </c>
      <c r="T132" s="80">
        <f t="shared" si="91"/>
      </c>
      <c r="U132" s="80">
        <f t="shared" si="92"/>
      </c>
      <c r="V132" s="129"/>
      <c r="W132" s="75">
        <f>IF(V132="","",CONCATENATE(V132,DATA!J127))</f>
      </c>
      <c r="X132" s="81">
        <f t="shared" si="93"/>
      </c>
      <c r="Y132" s="81">
        <f t="shared" si="143"/>
      </c>
      <c r="Z132" s="82">
        <f t="shared" si="144"/>
      </c>
      <c r="AA132" s="81">
        <f t="shared" si="145"/>
      </c>
      <c r="AB132" s="82">
        <f t="shared" si="146"/>
      </c>
      <c r="AC132" s="81">
        <f t="shared" si="94"/>
      </c>
      <c r="AD132" s="82">
        <f t="shared" si="95"/>
      </c>
      <c r="AE132" s="81">
        <f t="shared" si="96"/>
      </c>
      <c r="AF132" s="82">
        <f t="shared" si="97"/>
      </c>
      <c r="AG132" s="81">
        <f t="shared" si="98"/>
      </c>
      <c r="AH132" s="82">
        <f t="shared" si="99"/>
      </c>
      <c r="AI132" s="81">
        <f t="shared" si="100"/>
      </c>
      <c r="AJ132" s="82">
        <f t="shared" si="101"/>
      </c>
      <c r="AK132" s="81">
        <f t="shared" si="102"/>
      </c>
      <c r="AL132" s="82">
        <f t="shared" si="103"/>
      </c>
      <c r="AM132" s="81">
        <f t="shared" si="104"/>
      </c>
      <c r="AN132" s="82">
        <f t="shared" si="105"/>
      </c>
      <c r="AO132" s="81">
        <f t="shared" si="150"/>
      </c>
      <c r="AP132" s="82">
        <f t="shared" si="151"/>
      </c>
      <c r="AQ132" s="81">
        <f t="shared" si="106"/>
      </c>
      <c r="AR132" s="82">
        <f t="shared" si="107"/>
      </c>
      <c r="AS132" s="81">
        <f t="shared" si="152"/>
      </c>
      <c r="AT132" s="82">
        <f t="shared" si="153"/>
      </c>
      <c r="AU132" s="81">
        <f t="shared" si="108"/>
      </c>
      <c r="AV132" s="82">
        <f t="shared" si="109"/>
      </c>
      <c r="AW132" s="82">
        <f t="shared" si="110"/>
      </c>
      <c r="AX132" s="83">
        <f t="shared" si="111"/>
      </c>
      <c r="AY132" s="131"/>
      <c r="AZ132" s="84">
        <f>IF(AY132="","",CONCATENATE(AY132,DATA!J127))</f>
      </c>
      <c r="BA132" s="81">
        <f t="shared" si="112"/>
      </c>
      <c r="BB132" s="81">
        <f t="shared" si="113"/>
      </c>
      <c r="BC132" s="82">
        <f t="shared" si="114"/>
      </c>
      <c r="BD132" s="81">
        <f t="shared" si="115"/>
      </c>
      <c r="BE132" s="82">
        <f t="shared" si="116"/>
      </c>
      <c r="BF132" s="81">
        <f t="shared" si="117"/>
      </c>
      <c r="BG132" s="82">
        <f t="shared" si="118"/>
      </c>
      <c r="BH132" s="81">
        <f t="shared" si="119"/>
      </c>
      <c r="BI132" s="82">
        <f t="shared" si="120"/>
      </c>
      <c r="BJ132" s="81">
        <f t="shared" si="121"/>
      </c>
      <c r="BK132" s="82">
        <f t="shared" si="122"/>
      </c>
      <c r="BL132" s="81">
        <f t="shared" si="123"/>
      </c>
      <c r="BM132" s="82">
        <f t="shared" si="124"/>
      </c>
      <c r="BN132" s="81">
        <f t="shared" si="125"/>
      </c>
      <c r="BO132" s="82">
        <f t="shared" si="126"/>
      </c>
      <c r="BP132" s="81">
        <f t="shared" si="127"/>
      </c>
      <c r="BQ132" s="82">
        <f t="shared" si="128"/>
      </c>
      <c r="BR132" s="81">
        <f t="shared" si="129"/>
      </c>
      <c r="BS132" s="82">
        <f t="shared" si="130"/>
      </c>
      <c r="BT132" s="81">
        <f t="shared" si="131"/>
      </c>
      <c r="BU132" s="82">
        <f t="shared" si="132"/>
      </c>
      <c r="BV132" s="81">
        <f t="shared" si="133"/>
      </c>
      <c r="BW132" s="82">
        <f t="shared" si="134"/>
      </c>
      <c r="BX132" s="81">
        <f t="shared" si="135"/>
      </c>
      <c r="BY132" s="82">
        <f t="shared" si="136"/>
      </c>
      <c r="BZ132" s="82">
        <f t="shared" si="137"/>
      </c>
      <c r="CA132" s="85">
        <f t="shared" si="138"/>
      </c>
      <c r="CB132" s="90"/>
      <c r="CC132" s="90"/>
      <c r="CD132" s="90"/>
      <c r="CE132" s="90"/>
      <c r="CF132" s="90"/>
      <c r="CG132" s="136"/>
      <c r="CH132" s="136"/>
      <c r="CI132" s="136"/>
      <c r="CJ132" s="135">
        <f t="shared" si="139"/>
      </c>
      <c r="CK132" s="135">
        <f t="shared" si="140"/>
        <v>0</v>
      </c>
      <c r="CL132" s="135">
        <f t="shared" si="141"/>
        <v>0</v>
      </c>
      <c r="CM132" s="135">
        <f t="shared" si="142"/>
        <v>0</v>
      </c>
      <c r="CN132" s="204">
        <f>TRIM('選手名簿'!G125)</f>
      </c>
      <c r="CO132" s="204">
        <f>TRIM('選手名簿'!H125)</f>
      </c>
      <c r="CQ132" s="179"/>
    </row>
    <row r="133" spans="1:95" s="74" customFormat="1" ht="14.25">
      <c r="A133" s="74">
        <f t="shared" si="87"/>
      </c>
      <c r="B133" s="74">
        <f t="shared" si="88"/>
      </c>
      <c r="C133" s="19">
        <v>123</v>
      </c>
      <c r="D133" s="198">
        <f>TRIM('選手名簿'!E126)</f>
      </c>
      <c r="E133" s="205">
        <f t="shared" si="89"/>
      </c>
      <c r="F133" s="205">
        <f t="shared" si="90"/>
      </c>
      <c r="G133" s="200">
        <f>TRIM('選手名簿'!J126)</f>
      </c>
      <c r="H133" s="200">
        <f>TRIM('選手名簿'!I126)</f>
      </c>
      <c r="I133" s="76"/>
      <c r="J133" s="125"/>
      <c r="K133" s="77">
        <f t="shared" si="147"/>
      </c>
      <c r="L133" s="78"/>
      <c r="M133" s="125"/>
      <c r="N133" s="77">
        <f t="shared" si="80"/>
      </c>
      <c r="O133" s="78"/>
      <c r="P133" s="79"/>
      <c r="Q133" s="77">
        <f t="shared" si="148"/>
      </c>
      <c r="R133" s="127"/>
      <c r="S133" s="80">
        <f t="shared" si="149"/>
        <v>0</v>
      </c>
      <c r="T133" s="80">
        <f t="shared" si="91"/>
      </c>
      <c r="U133" s="80">
        <f t="shared" si="92"/>
      </c>
      <c r="V133" s="129"/>
      <c r="W133" s="75">
        <f>IF(V133="","",CONCATENATE(V133,DATA!J128))</f>
      </c>
      <c r="X133" s="81">
        <f t="shared" si="93"/>
      </c>
      <c r="Y133" s="81">
        <f t="shared" si="143"/>
      </c>
      <c r="Z133" s="82">
        <f t="shared" si="144"/>
      </c>
      <c r="AA133" s="81">
        <f t="shared" si="145"/>
      </c>
      <c r="AB133" s="82">
        <f t="shared" si="146"/>
      </c>
      <c r="AC133" s="81">
        <f t="shared" si="94"/>
      </c>
      <c r="AD133" s="82">
        <f t="shared" si="95"/>
      </c>
      <c r="AE133" s="81">
        <f t="shared" si="96"/>
      </c>
      <c r="AF133" s="82">
        <f t="shared" si="97"/>
      </c>
      <c r="AG133" s="81">
        <f t="shared" si="98"/>
      </c>
      <c r="AH133" s="82">
        <f t="shared" si="99"/>
      </c>
      <c r="AI133" s="81">
        <f t="shared" si="100"/>
      </c>
      <c r="AJ133" s="82">
        <f t="shared" si="101"/>
      </c>
      <c r="AK133" s="81">
        <f t="shared" si="102"/>
      </c>
      <c r="AL133" s="82">
        <f t="shared" si="103"/>
      </c>
      <c r="AM133" s="81">
        <f t="shared" si="104"/>
      </c>
      <c r="AN133" s="82">
        <f t="shared" si="105"/>
      </c>
      <c r="AO133" s="81">
        <f t="shared" si="150"/>
      </c>
      <c r="AP133" s="82">
        <f t="shared" si="151"/>
      </c>
      <c r="AQ133" s="81">
        <f t="shared" si="106"/>
      </c>
      <c r="AR133" s="82">
        <f t="shared" si="107"/>
      </c>
      <c r="AS133" s="81">
        <f t="shared" si="152"/>
      </c>
      <c r="AT133" s="82">
        <f t="shared" si="153"/>
      </c>
      <c r="AU133" s="81">
        <f t="shared" si="108"/>
      </c>
      <c r="AV133" s="82">
        <f t="shared" si="109"/>
      </c>
      <c r="AW133" s="82">
        <f t="shared" si="110"/>
      </c>
      <c r="AX133" s="83">
        <f t="shared" si="111"/>
      </c>
      <c r="AY133" s="131"/>
      <c r="AZ133" s="84">
        <f>IF(AY133="","",CONCATENATE(AY133,DATA!J128))</f>
      </c>
      <c r="BA133" s="81">
        <f t="shared" si="112"/>
      </c>
      <c r="BB133" s="81">
        <f t="shared" si="113"/>
      </c>
      <c r="BC133" s="82">
        <f t="shared" si="114"/>
      </c>
      <c r="BD133" s="81">
        <f t="shared" si="115"/>
      </c>
      <c r="BE133" s="82">
        <f t="shared" si="116"/>
      </c>
      <c r="BF133" s="81">
        <f t="shared" si="117"/>
      </c>
      <c r="BG133" s="82">
        <f t="shared" si="118"/>
      </c>
      <c r="BH133" s="81">
        <f t="shared" si="119"/>
      </c>
      <c r="BI133" s="82">
        <f t="shared" si="120"/>
      </c>
      <c r="BJ133" s="81">
        <f t="shared" si="121"/>
      </c>
      <c r="BK133" s="82">
        <f t="shared" si="122"/>
      </c>
      <c r="BL133" s="81">
        <f t="shared" si="123"/>
      </c>
      <c r="BM133" s="82">
        <f t="shared" si="124"/>
      </c>
      <c r="BN133" s="81">
        <f t="shared" si="125"/>
      </c>
      <c r="BO133" s="82">
        <f t="shared" si="126"/>
      </c>
      <c r="BP133" s="81">
        <f t="shared" si="127"/>
      </c>
      <c r="BQ133" s="82">
        <f t="shared" si="128"/>
      </c>
      <c r="BR133" s="81">
        <f t="shared" si="129"/>
      </c>
      <c r="BS133" s="82">
        <f t="shared" si="130"/>
      </c>
      <c r="BT133" s="81">
        <f t="shared" si="131"/>
      </c>
      <c r="BU133" s="82">
        <f t="shared" si="132"/>
      </c>
      <c r="BV133" s="81">
        <f t="shared" si="133"/>
      </c>
      <c r="BW133" s="82">
        <f t="shared" si="134"/>
      </c>
      <c r="BX133" s="81">
        <f t="shared" si="135"/>
      </c>
      <c r="BY133" s="82">
        <f t="shared" si="136"/>
      </c>
      <c r="BZ133" s="82">
        <f t="shared" si="137"/>
      </c>
      <c r="CA133" s="85">
        <f t="shared" si="138"/>
      </c>
      <c r="CB133" s="90"/>
      <c r="CC133" s="90"/>
      <c r="CD133" s="90"/>
      <c r="CE133" s="90"/>
      <c r="CF133" s="90"/>
      <c r="CG133" s="136"/>
      <c r="CH133" s="136"/>
      <c r="CI133" s="136"/>
      <c r="CJ133" s="135">
        <f t="shared" si="139"/>
      </c>
      <c r="CK133" s="135">
        <f t="shared" si="140"/>
        <v>0</v>
      </c>
      <c r="CL133" s="135">
        <f t="shared" si="141"/>
        <v>0</v>
      </c>
      <c r="CM133" s="135">
        <f t="shared" si="142"/>
        <v>0</v>
      </c>
      <c r="CN133" s="204">
        <f>TRIM('選手名簿'!G126)</f>
      </c>
      <c r="CO133" s="204">
        <f>TRIM('選手名簿'!H126)</f>
      </c>
      <c r="CQ133" s="179"/>
    </row>
    <row r="134" spans="1:95" s="74" customFormat="1" ht="14.25">
      <c r="A134" s="74">
        <f t="shared" si="87"/>
      </c>
      <c r="B134" s="74">
        <f t="shared" si="88"/>
      </c>
      <c r="C134" s="19">
        <v>124</v>
      </c>
      <c r="D134" s="198">
        <f>TRIM('選手名簿'!E127)</f>
      </c>
      <c r="E134" s="205">
        <f t="shared" si="89"/>
      </c>
      <c r="F134" s="205">
        <f t="shared" si="90"/>
      </c>
      <c r="G134" s="200">
        <f>TRIM('選手名簿'!J127)</f>
      </c>
      <c r="H134" s="200">
        <f>TRIM('選手名簿'!I127)</f>
      </c>
      <c r="I134" s="76"/>
      <c r="J134" s="125"/>
      <c r="K134" s="77">
        <f t="shared" si="147"/>
      </c>
      <c r="L134" s="78"/>
      <c r="M134" s="125"/>
      <c r="N134" s="77">
        <f t="shared" si="80"/>
      </c>
      <c r="O134" s="78"/>
      <c r="P134" s="79"/>
      <c r="Q134" s="77">
        <f t="shared" si="148"/>
      </c>
      <c r="R134" s="127"/>
      <c r="S134" s="80">
        <f t="shared" si="149"/>
        <v>0</v>
      </c>
      <c r="T134" s="80">
        <f t="shared" si="91"/>
      </c>
      <c r="U134" s="80">
        <f t="shared" si="92"/>
      </c>
      <c r="V134" s="129"/>
      <c r="W134" s="75">
        <f>IF(V134="","",CONCATENATE(V134,DATA!J129))</f>
      </c>
      <c r="X134" s="81">
        <f t="shared" si="93"/>
      </c>
      <c r="Y134" s="81">
        <f t="shared" si="143"/>
      </c>
      <c r="Z134" s="82">
        <f t="shared" si="144"/>
      </c>
      <c r="AA134" s="81">
        <f t="shared" si="145"/>
      </c>
      <c r="AB134" s="82">
        <f t="shared" si="146"/>
      </c>
      <c r="AC134" s="81">
        <f t="shared" si="94"/>
      </c>
      <c r="AD134" s="82">
        <f t="shared" si="95"/>
      </c>
      <c r="AE134" s="81">
        <f t="shared" si="96"/>
      </c>
      <c r="AF134" s="82">
        <f t="shared" si="97"/>
      </c>
      <c r="AG134" s="81">
        <f t="shared" si="98"/>
      </c>
      <c r="AH134" s="82">
        <f t="shared" si="99"/>
      </c>
      <c r="AI134" s="81">
        <f t="shared" si="100"/>
      </c>
      <c r="AJ134" s="82">
        <f t="shared" si="101"/>
      </c>
      <c r="AK134" s="81">
        <f t="shared" si="102"/>
      </c>
      <c r="AL134" s="82">
        <f t="shared" si="103"/>
      </c>
      <c r="AM134" s="81">
        <f t="shared" si="104"/>
      </c>
      <c r="AN134" s="82">
        <f t="shared" si="105"/>
      </c>
      <c r="AO134" s="81">
        <f t="shared" si="150"/>
      </c>
      <c r="AP134" s="82">
        <f t="shared" si="151"/>
      </c>
      <c r="AQ134" s="81">
        <f t="shared" si="106"/>
      </c>
      <c r="AR134" s="82">
        <f t="shared" si="107"/>
      </c>
      <c r="AS134" s="81">
        <f t="shared" si="152"/>
      </c>
      <c r="AT134" s="82">
        <f t="shared" si="153"/>
      </c>
      <c r="AU134" s="81">
        <f t="shared" si="108"/>
      </c>
      <c r="AV134" s="82">
        <f t="shared" si="109"/>
      </c>
      <c r="AW134" s="82">
        <f t="shared" si="110"/>
      </c>
      <c r="AX134" s="83">
        <f t="shared" si="111"/>
      </c>
      <c r="AY134" s="131"/>
      <c r="AZ134" s="84">
        <f>IF(AY134="","",CONCATENATE(AY134,DATA!J129))</f>
      </c>
      <c r="BA134" s="81">
        <f t="shared" si="112"/>
      </c>
      <c r="BB134" s="81">
        <f t="shared" si="113"/>
      </c>
      <c r="BC134" s="82">
        <f t="shared" si="114"/>
      </c>
      <c r="BD134" s="81">
        <f t="shared" si="115"/>
      </c>
      <c r="BE134" s="82">
        <f t="shared" si="116"/>
      </c>
      <c r="BF134" s="81">
        <f t="shared" si="117"/>
      </c>
      <c r="BG134" s="82">
        <f t="shared" si="118"/>
      </c>
      <c r="BH134" s="81">
        <f t="shared" si="119"/>
      </c>
      <c r="BI134" s="82">
        <f t="shared" si="120"/>
      </c>
      <c r="BJ134" s="81">
        <f t="shared" si="121"/>
      </c>
      <c r="BK134" s="82">
        <f t="shared" si="122"/>
      </c>
      <c r="BL134" s="81">
        <f t="shared" si="123"/>
      </c>
      <c r="BM134" s="82">
        <f t="shared" si="124"/>
      </c>
      <c r="BN134" s="81">
        <f t="shared" si="125"/>
      </c>
      <c r="BO134" s="82">
        <f t="shared" si="126"/>
      </c>
      <c r="BP134" s="81">
        <f t="shared" si="127"/>
      </c>
      <c r="BQ134" s="82">
        <f t="shared" si="128"/>
      </c>
      <c r="BR134" s="81">
        <f t="shared" si="129"/>
      </c>
      <c r="BS134" s="82">
        <f t="shared" si="130"/>
      </c>
      <c r="BT134" s="81">
        <f t="shared" si="131"/>
      </c>
      <c r="BU134" s="82">
        <f t="shared" si="132"/>
      </c>
      <c r="BV134" s="81">
        <f t="shared" si="133"/>
      </c>
      <c r="BW134" s="82">
        <f t="shared" si="134"/>
      </c>
      <c r="BX134" s="81">
        <f t="shared" si="135"/>
      </c>
      <c r="BY134" s="82">
        <f t="shared" si="136"/>
      </c>
      <c r="BZ134" s="82">
        <f t="shared" si="137"/>
      </c>
      <c r="CA134" s="85">
        <f t="shared" si="138"/>
      </c>
      <c r="CB134" s="90"/>
      <c r="CC134" s="90"/>
      <c r="CD134" s="90"/>
      <c r="CE134" s="90"/>
      <c r="CF134" s="90"/>
      <c r="CG134" s="136"/>
      <c r="CH134" s="136"/>
      <c r="CI134" s="136"/>
      <c r="CJ134" s="135">
        <f t="shared" si="139"/>
      </c>
      <c r="CK134" s="135">
        <f t="shared" si="140"/>
        <v>0</v>
      </c>
      <c r="CL134" s="135">
        <f t="shared" si="141"/>
        <v>0</v>
      </c>
      <c r="CM134" s="135">
        <f t="shared" si="142"/>
        <v>0</v>
      </c>
      <c r="CN134" s="204">
        <f>TRIM('選手名簿'!G127)</f>
      </c>
      <c r="CO134" s="204">
        <f>TRIM('選手名簿'!H127)</f>
      </c>
      <c r="CQ134" s="179"/>
    </row>
    <row r="135" spans="1:95" s="74" customFormat="1" ht="14.25">
      <c r="A135" s="74">
        <f t="shared" si="87"/>
      </c>
      <c r="B135" s="74">
        <f t="shared" si="88"/>
      </c>
      <c r="C135" s="19">
        <v>125</v>
      </c>
      <c r="D135" s="198">
        <f>TRIM('選手名簿'!E128)</f>
      </c>
      <c r="E135" s="205">
        <f t="shared" si="89"/>
      </c>
      <c r="F135" s="205">
        <f t="shared" si="90"/>
      </c>
      <c r="G135" s="200">
        <f>TRIM('選手名簿'!J128)</f>
      </c>
      <c r="H135" s="200">
        <f>TRIM('選手名簿'!I128)</f>
      </c>
      <c r="I135" s="76"/>
      <c r="J135" s="125"/>
      <c r="K135" s="77">
        <f t="shared" si="147"/>
      </c>
      <c r="L135" s="78"/>
      <c r="M135" s="125"/>
      <c r="N135" s="77">
        <f t="shared" si="80"/>
      </c>
      <c r="O135" s="78"/>
      <c r="P135" s="79"/>
      <c r="Q135" s="77">
        <f t="shared" si="148"/>
      </c>
      <c r="R135" s="127"/>
      <c r="S135" s="80">
        <f t="shared" si="149"/>
        <v>0</v>
      </c>
      <c r="T135" s="80">
        <f t="shared" si="91"/>
      </c>
      <c r="U135" s="80">
        <f t="shared" si="92"/>
      </c>
      <c r="V135" s="129"/>
      <c r="W135" s="75">
        <f>IF(V135="","",CONCATENATE(V135,DATA!J130))</f>
      </c>
      <c r="X135" s="81">
        <f t="shared" si="93"/>
      </c>
      <c r="Y135" s="81">
        <f t="shared" si="143"/>
      </c>
      <c r="Z135" s="82">
        <f t="shared" si="144"/>
      </c>
      <c r="AA135" s="81">
        <f t="shared" si="145"/>
      </c>
      <c r="AB135" s="82">
        <f t="shared" si="146"/>
      </c>
      <c r="AC135" s="81">
        <f t="shared" si="94"/>
      </c>
      <c r="AD135" s="82">
        <f t="shared" si="95"/>
      </c>
      <c r="AE135" s="81">
        <f t="shared" si="96"/>
      </c>
      <c r="AF135" s="82">
        <f t="shared" si="97"/>
      </c>
      <c r="AG135" s="81">
        <f t="shared" si="98"/>
      </c>
      <c r="AH135" s="82">
        <f t="shared" si="99"/>
      </c>
      <c r="AI135" s="81">
        <f t="shared" si="100"/>
      </c>
      <c r="AJ135" s="82">
        <f t="shared" si="101"/>
      </c>
      <c r="AK135" s="81">
        <f t="shared" si="102"/>
      </c>
      <c r="AL135" s="82">
        <f t="shared" si="103"/>
      </c>
      <c r="AM135" s="81">
        <f t="shared" si="104"/>
      </c>
      <c r="AN135" s="82">
        <f t="shared" si="105"/>
      </c>
      <c r="AO135" s="81">
        <f t="shared" si="150"/>
      </c>
      <c r="AP135" s="82">
        <f t="shared" si="151"/>
      </c>
      <c r="AQ135" s="81">
        <f t="shared" si="106"/>
      </c>
      <c r="AR135" s="82">
        <f t="shared" si="107"/>
      </c>
      <c r="AS135" s="81">
        <f t="shared" si="152"/>
      </c>
      <c r="AT135" s="82">
        <f t="shared" si="153"/>
      </c>
      <c r="AU135" s="81">
        <f t="shared" si="108"/>
      </c>
      <c r="AV135" s="82">
        <f t="shared" si="109"/>
      </c>
      <c r="AW135" s="82">
        <f t="shared" si="110"/>
      </c>
      <c r="AX135" s="83">
        <f t="shared" si="111"/>
      </c>
      <c r="AY135" s="131"/>
      <c r="AZ135" s="84">
        <f>IF(AY135="","",CONCATENATE(AY135,DATA!J130))</f>
      </c>
      <c r="BA135" s="81">
        <f t="shared" si="112"/>
      </c>
      <c r="BB135" s="81">
        <f t="shared" si="113"/>
      </c>
      <c r="BC135" s="82">
        <f t="shared" si="114"/>
      </c>
      <c r="BD135" s="81">
        <f t="shared" si="115"/>
      </c>
      <c r="BE135" s="82">
        <f t="shared" si="116"/>
      </c>
      <c r="BF135" s="81">
        <f t="shared" si="117"/>
      </c>
      <c r="BG135" s="82">
        <f t="shared" si="118"/>
      </c>
      <c r="BH135" s="81">
        <f t="shared" si="119"/>
      </c>
      <c r="BI135" s="82">
        <f t="shared" si="120"/>
      </c>
      <c r="BJ135" s="81">
        <f t="shared" si="121"/>
      </c>
      <c r="BK135" s="82">
        <f t="shared" si="122"/>
      </c>
      <c r="BL135" s="81">
        <f t="shared" si="123"/>
      </c>
      <c r="BM135" s="82">
        <f t="shared" si="124"/>
      </c>
      <c r="BN135" s="81">
        <f t="shared" si="125"/>
      </c>
      <c r="BO135" s="82">
        <f t="shared" si="126"/>
      </c>
      <c r="BP135" s="81">
        <f t="shared" si="127"/>
      </c>
      <c r="BQ135" s="82">
        <f t="shared" si="128"/>
      </c>
      <c r="BR135" s="81">
        <f t="shared" si="129"/>
      </c>
      <c r="BS135" s="82">
        <f t="shared" si="130"/>
      </c>
      <c r="BT135" s="81">
        <f t="shared" si="131"/>
      </c>
      <c r="BU135" s="82">
        <f t="shared" si="132"/>
      </c>
      <c r="BV135" s="81">
        <f t="shared" si="133"/>
      </c>
      <c r="BW135" s="82">
        <f t="shared" si="134"/>
      </c>
      <c r="BX135" s="81">
        <f t="shared" si="135"/>
      </c>
      <c r="BY135" s="82">
        <f t="shared" si="136"/>
      </c>
      <c r="BZ135" s="82">
        <f t="shared" si="137"/>
      </c>
      <c r="CA135" s="85">
        <f t="shared" si="138"/>
      </c>
      <c r="CB135" s="90"/>
      <c r="CC135" s="90"/>
      <c r="CD135" s="90"/>
      <c r="CE135" s="90"/>
      <c r="CF135" s="90"/>
      <c r="CG135" s="136"/>
      <c r="CH135" s="136"/>
      <c r="CI135" s="136"/>
      <c r="CJ135" s="135">
        <f t="shared" si="139"/>
      </c>
      <c r="CK135" s="135">
        <f t="shared" si="140"/>
        <v>0</v>
      </c>
      <c r="CL135" s="135">
        <f t="shared" si="141"/>
        <v>0</v>
      </c>
      <c r="CM135" s="135">
        <f t="shared" si="142"/>
        <v>0</v>
      </c>
      <c r="CN135" s="204">
        <f>TRIM('選手名簿'!G128)</f>
      </c>
      <c r="CO135" s="204">
        <f>TRIM('選手名簿'!H128)</f>
      </c>
      <c r="CQ135" s="179"/>
    </row>
    <row r="136" spans="1:95" s="74" customFormat="1" ht="14.25">
      <c r="A136" s="74">
        <f t="shared" si="87"/>
      </c>
      <c r="B136" s="74">
        <f t="shared" si="88"/>
      </c>
      <c r="C136" s="19">
        <v>126</v>
      </c>
      <c r="D136" s="198">
        <f>TRIM('選手名簿'!E129)</f>
      </c>
      <c r="E136" s="205">
        <f t="shared" si="89"/>
      </c>
      <c r="F136" s="205">
        <f t="shared" si="90"/>
      </c>
      <c r="G136" s="200">
        <f>TRIM('選手名簿'!J129)</f>
      </c>
      <c r="H136" s="200">
        <f>TRIM('選手名簿'!I129)</f>
      </c>
      <c r="I136" s="76"/>
      <c r="J136" s="125"/>
      <c r="K136" s="77">
        <f t="shared" si="147"/>
      </c>
      <c r="L136" s="78"/>
      <c r="M136" s="125"/>
      <c r="N136" s="77">
        <f t="shared" si="80"/>
      </c>
      <c r="O136" s="78"/>
      <c r="P136" s="79"/>
      <c r="Q136" s="77">
        <f t="shared" si="148"/>
      </c>
      <c r="R136" s="127"/>
      <c r="S136" s="80">
        <f t="shared" si="149"/>
        <v>0</v>
      </c>
      <c r="T136" s="80">
        <f t="shared" si="91"/>
      </c>
      <c r="U136" s="80">
        <f t="shared" si="92"/>
      </c>
      <c r="V136" s="129"/>
      <c r="W136" s="75">
        <f>IF(V136="","",CONCATENATE(V136,DATA!J131))</f>
      </c>
      <c r="X136" s="81">
        <f t="shared" si="93"/>
      </c>
      <c r="Y136" s="81">
        <f t="shared" si="143"/>
      </c>
      <c r="Z136" s="82">
        <f t="shared" si="144"/>
      </c>
      <c r="AA136" s="81">
        <f t="shared" si="145"/>
      </c>
      <c r="AB136" s="82">
        <f t="shared" si="146"/>
      </c>
      <c r="AC136" s="81">
        <f t="shared" si="94"/>
      </c>
      <c r="AD136" s="82">
        <f t="shared" si="95"/>
      </c>
      <c r="AE136" s="81">
        <f t="shared" si="96"/>
      </c>
      <c r="AF136" s="82">
        <f t="shared" si="97"/>
      </c>
      <c r="AG136" s="81">
        <f t="shared" si="98"/>
      </c>
      <c r="AH136" s="82">
        <f t="shared" si="99"/>
      </c>
      <c r="AI136" s="81">
        <f t="shared" si="100"/>
      </c>
      <c r="AJ136" s="82">
        <f t="shared" si="101"/>
      </c>
      <c r="AK136" s="81">
        <f t="shared" si="102"/>
      </c>
      <c r="AL136" s="82">
        <f t="shared" si="103"/>
      </c>
      <c r="AM136" s="81">
        <f t="shared" si="104"/>
      </c>
      <c r="AN136" s="82">
        <f t="shared" si="105"/>
      </c>
      <c r="AO136" s="81">
        <f t="shared" si="150"/>
      </c>
      <c r="AP136" s="82">
        <f t="shared" si="151"/>
      </c>
      <c r="AQ136" s="81">
        <f t="shared" si="106"/>
      </c>
      <c r="AR136" s="82">
        <f t="shared" si="107"/>
      </c>
      <c r="AS136" s="81">
        <f t="shared" si="152"/>
      </c>
      <c r="AT136" s="82">
        <f t="shared" si="153"/>
      </c>
      <c r="AU136" s="81">
        <f t="shared" si="108"/>
      </c>
      <c r="AV136" s="82">
        <f t="shared" si="109"/>
      </c>
      <c r="AW136" s="82">
        <f t="shared" si="110"/>
      </c>
      <c r="AX136" s="83">
        <f t="shared" si="111"/>
      </c>
      <c r="AY136" s="131"/>
      <c r="AZ136" s="84">
        <f>IF(AY136="","",CONCATENATE(AY136,DATA!J131))</f>
      </c>
      <c r="BA136" s="81">
        <f t="shared" si="112"/>
      </c>
      <c r="BB136" s="81">
        <f t="shared" si="113"/>
      </c>
      <c r="BC136" s="82">
        <f t="shared" si="114"/>
      </c>
      <c r="BD136" s="81">
        <f t="shared" si="115"/>
      </c>
      <c r="BE136" s="82">
        <f t="shared" si="116"/>
      </c>
      <c r="BF136" s="81">
        <f t="shared" si="117"/>
      </c>
      <c r="BG136" s="82">
        <f t="shared" si="118"/>
      </c>
      <c r="BH136" s="81">
        <f t="shared" si="119"/>
      </c>
      <c r="BI136" s="82">
        <f t="shared" si="120"/>
      </c>
      <c r="BJ136" s="81">
        <f t="shared" si="121"/>
      </c>
      <c r="BK136" s="82">
        <f t="shared" si="122"/>
      </c>
      <c r="BL136" s="81">
        <f t="shared" si="123"/>
      </c>
      <c r="BM136" s="82">
        <f t="shared" si="124"/>
      </c>
      <c r="BN136" s="81">
        <f t="shared" si="125"/>
      </c>
      <c r="BO136" s="82">
        <f t="shared" si="126"/>
      </c>
      <c r="BP136" s="81">
        <f t="shared" si="127"/>
      </c>
      <c r="BQ136" s="82">
        <f t="shared" si="128"/>
      </c>
      <c r="BR136" s="81">
        <f t="shared" si="129"/>
      </c>
      <c r="BS136" s="82">
        <f t="shared" si="130"/>
      </c>
      <c r="BT136" s="81">
        <f t="shared" si="131"/>
      </c>
      <c r="BU136" s="82">
        <f t="shared" si="132"/>
      </c>
      <c r="BV136" s="81">
        <f t="shared" si="133"/>
      </c>
      <c r="BW136" s="82">
        <f t="shared" si="134"/>
      </c>
      <c r="BX136" s="81">
        <f t="shared" si="135"/>
      </c>
      <c r="BY136" s="82">
        <f t="shared" si="136"/>
      </c>
      <c r="BZ136" s="82">
        <f t="shared" si="137"/>
      </c>
      <c r="CA136" s="85">
        <f t="shared" si="138"/>
      </c>
      <c r="CB136" s="90"/>
      <c r="CC136" s="90"/>
      <c r="CD136" s="90"/>
      <c r="CE136" s="90"/>
      <c r="CF136" s="90"/>
      <c r="CG136" s="136"/>
      <c r="CH136" s="136"/>
      <c r="CI136" s="136"/>
      <c r="CJ136" s="135">
        <f t="shared" si="139"/>
      </c>
      <c r="CK136" s="135">
        <f t="shared" si="140"/>
        <v>0</v>
      </c>
      <c r="CL136" s="135">
        <f t="shared" si="141"/>
        <v>0</v>
      </c>
      <c r="CM136" s="135">
        <f t="shared" si="142"/>
        <v>0</v>
      </c>
      <c r="CN136" s="204">
        <f>TRIM('選手名簿'!G129)</f>
      </c>
      <c r="CO136" s="204">
        <f>TRIM('選手名簿'!H129)</f>
      </c>
      <c r="CQ136" s="179"/>
    </row>
    <row r="137" spans="1:95" s="74" customFormat="1" ht="14.25">
      <c r="A137" s="74">
        <f t="shared" si="87"/>
      </c>
      <c r="B137" s="74">
        <f t="shared" si="88"/>
      </c>
      <c r="C137" s="19">
        <v>127</v>
      </c>
      <c r="D137" s="198">
        <f>TRIM('選手名簿'!E130)</f>
      </c>
      <c r="E137" s="205">
        <f t="shared" si="89"/>
      </c>
      <c r="F137" s="205">
        <f t="shared" si="90"/>
      </c>
      <c r="G137" s="200">
        <f>TRIM('選手名簿'!J130)</f>
      </c>
      <c r="H137" s="200">
        <f>TRIM('選手名簿'!I130)</f>
      </c>
      <c r="I137" s="76"/>
      <c r="J137" s="125"/>
      <c r="K137" s="77">
        <f t="shared" si="147"/>
      </c>
      <c r="L137" s="78"/>
      <c r="M137" s="125"/>
      <c r="N137" s="77">
        <f t="shared" si="80"/>
      </c>
      <c r="O137" s="78"/>
      <c r="P137" s="79"/>
      <c r="Q137" s="77">
        <f t="shared" si="148"/>
      </c>
      <c r="R137" s="127"/>
      <c r="S137" s="80">
        <f t="shared" si="149"/>
        <v>0</v>
      </c>
      <c r="T137" s="80">
        <f t="shared" si="91"/>
      </c>
      <c r="U137" s="80">
        <f t="shared" si="92"/>
      </c>
      <c r="V137" s="129"/>
      <c r="W137" s="75">
        <f>IF(V137="","",CONCATENATE(V137,DATA!J132))</f>
      </c>
      <c r="X137" s="81">
        <f t="shared" si="93"/>
      </c>
      <c r="Y137" s="81">
        <f t="shared" si="143"/>
      </c>
      <c r="Z137" s="82">
        <f t="shared" si="144"/>
      </c>
      <c r="AA137" s="81">
        <f t="shared" si="145"/>
      </c>
      <c r="AB137" s="82">
        <f t="shared" si="146"/>
      </c>
      <c r="AC137" s="81">
        <f t="shared" si="94"/>
      </c>
      <c r="AD137" s="82">
        <f t="shared" si="95"/>
      </c>
      <c r="AE137" s="81">
        <f t="shared" si="96"/>
      </c>
      <c r="AF137" s="82">
        <f t="shared" si="97"/>
      </c>
      <c r="AG137" s="81">
        <f t="shared" si="98"/>
      </c>
      <c r="AH137" s="82">
        <f t="shared" si="99"/>
      </c>
      <c r="AI137" s="81">
        <f t="shared" si="100"/>
      </c>
      <c r="AJ137" s="82">
        <f t="shared" si="101"/>
      </c>
      <c r="AK137" s="81">
        <f t="shared" si="102"/>
      </c>
      <c r="AL137" s="82">
        <f t="shared" si="103"/>
      </c>
      <c r="AM137" s="81">
        <f t="shared" si="104"/>
      </c>
      <c r="AN137" s="82">
        <f t="shared" si="105"/>
      </c>
      <c r="AO137" s="81">
        <f t="shared" si="150"/>
      </c>
      <c r="AP137" s="82">
        <f t="shared" si="151"/>
      </c>
      <c r="AQ137" s="81">
        <f t="shared" si="106"/>
      </c>
      <c r="AR137" s="82">
        <f t="shared" si="107"/>
      </c>
      <c r="AS137" s="81">
        <f t="shared" si="152"/>
      </c>
      <c r="AT137" s="82">
        <f t="shared" si="153"/>
      </c>
      <c r="AU137" s="81">
        <f t="shared" si="108"/>
      </c>
      <c r="AV137" s="82">
        <f t="shared" si="109"/>
      </c>
      <c r="AW137" s="82">
        <f t="shared" si="110"/>
      </c>
      <c r="AX137" s="83">
        <f t="shared" si="111"/>
      </c>
      <c r="AY137" s="131"/>
      <c r="AZ137" s="84">
        <f>IF(AY137="","",CONCATENATE(AY137,DATA!J132))</f>
      </c>
      <c r="BA137" s="81">
        <f t="shared" si="112"/>
      </c>
      <c r="BB137" s="81">
        <f t="shared" si="113"/>
      </c>
      <c r="BC137" s="82">
        <f t="shared" si="114"/>
      </c>
      <c r="BD137" s="81">
        <f t="shared" si="115"/>
      </c>
      <c r="BE137" s="82">
        <f t="shared" si="116"/>
      </c>
      <c r="BF137" s="81">
        <f t="shared" si="117"/>
      </c>
      <c r="BG137" s="82">
        <f t="shared" si="118"/>
      </c>
      <c r="BH137" s="81">
        <f t="shared" si="119"/>
      </c>
      <c r="BI137" s="82">
        <f t="shared" si="120"/>
      </c>
      <c r="BJ137" s="81">
        <f t="shared" si="121"/>
      </c>
      <c r="BK137" s="82">
        <f t="shared" si="122"/>
      </c>
      <c r="BL137" s="81">
        <f t="shared" si="123"/>
      </c>
      <c r="BM137" s="82">
        <f t="shared" si="124"/>
      </c>
      <c r="BN137" s="81">
        <f t="shared" si="125"/>
      </c>
      <c r="BO137" s="82">
        <f t="shared" si="126"/>
      </c>
      <c r="BP137" s="81">
        <f t="shared" si="127"/>
      </c>
      <c r="BQ137" s="82">
        <f t="shared" si="128"/>
      </c>
      <c r="BR137" s="81">
        <f t="shared" si="129"/>
      </c>
      <c r="BS137" s="82">
        <f t="shared" si="130"/>
      </c>
      <c r="BT137" s="81">
        <f t="shared" si="131"/>
      </c>
      <c r="BU137" s="82">
        <f t="shared" si="132"/>
      </c>
      <c r="BV137" s="81">
        <f t="shared" si="133"/>
      </c>
      <c r="BW137" s="82">
        <f t="shared" si="134"/>
      </c>
      <c r="BX137" s="81">
        <f t="shared" si="135"/>
      </c>
      <c r="BY137" s="82">
        <f t="shared" si="136"/>
      </c>
      <c r="BZ137" s="82">
        <f t="shared" si="137"/>
      </c>
      <c r="CA137" s="85">
        <f t="shared" si="138"/>
      </c>
      <c r="CB137" s="90"/>
      <c r="CC137" s="90"/>
      <c r="CD137" s="90"/>
      <c r="CE137" s="90"/>
      <c r="CF137" s="90"/>
      <c r="CG137" s="136"/>
      <c r="CH137" s="136"/>
      <c r="CI137" s="136"/>
      <c r="CJ137" s="135">
        <f t="shared" si="139"/>
      </c>
      <c r="CK137" s="135">
        <f t="shared" si="140"/>
        <v>0</v>
      </c>
      <c r="CL137" s="135">
        <f t="shared" si="141"/>
        <v>0</v>
      </c>
      <c r="CM137" s="135">
        <f t="shared" si="142"/>
        <v>0</v>
      </c>
      <c r="CN137" s="204">
        <f>TRIM('選手名簿'!G130)</f>
      </c>
      <c r="CO137" s="204">
        <f>TRIM('選手名簿'!H130)</f>
      </c>
      <c r="CQ137" s="179"/>
    </row>
    <row r="138" spans="1:95" s="74" customFormat="1" ht="14.25">
      <c r="A138" s="74">
        <f t="shared" si="87"/>
      </c>
      <c r="B138" s="74">
        <f t="shared" si="88"/>
      </c>
      <c r="C138" s="19">
        <v>128</v>
      </c>
      <c r="D138" s="198">
        <f>TRIM('選手名簿'!E131)</f>
      </c>
      <c r="E138" s="205">
        <f t="shared" si="89"/>
      </c>
      <c r="F138" s="205">
        <f t="shared" si="90"/>
      </c>
      <c r="G138" s="200">
        <f>TRIM('選手名簿'!J131)</f>
      </c>
      <c r="H138" s="200">
        <f>TRIM('選手名簿'!I131)</f>
      </c>
      <c r="I138" s="76"/>
      <c r="J138" s="125"/>
      <c r="K138" s="77">
        <f t="shared" si="147"/>
      </c>
      <c r="L138" s="78"/>
      <c r="M138" s="125"/>
      <c r="N138" s="77">
        <f t="shared" si="80"/>
      </c>
      <c r="O138" s="78"/>
      <c r="P138" s="79"/>
      <c r="Q138" s="77">
        <f t="shared" si="148"/>
      </c>
      <c r="R138" s="127"/>
      <c r="S138" s="80">
        <f t="shared" si="149"/>
        <v>0</v>
      </c>
      <c r="T138" s="80">
        <f t="shared" si="91"/>
      </c>
      <c r="U138" s="80">
        <f t="shared" si="92"/>
      </c>
      <c r="V138" s="129"/>
      <c r="W138" s="75">
        <f>IF(V138="","",CONCATENATE(V138,DATA!J133))</f>
      </c>
      <c r="X138" s="81">
        <f t="shared" si="93"/>
      </c>
      <c r="Y138" s="81">
        <f t="shared" si="143"/>
      </c>
      <c r="Z138" s="82">
        <f t="shared" si="144"/>
      </c>
      <c r="AA138" s="81">
        <f t="shared" si="145"/>
      </c>
      <c r="AB138" s="82">
        <f t="shared" si="146"/>
      </c>
      <c r="AC138" s="81">
        <f t="shared" si="94"/>
      </c>
      <c r="AD138" s="82">
        <f t="shared" si="95"/>
      </c>
      <c r="AE138" s="81">
        <f t="shared" si="96"/>
      </c>
      <c r="AF138" s="82">
        <f t="shared" si="97"/>
      </c>
      <c r="AG138" s="81">
        <f t="shared" si="98"/>
      </c>
      <c r="AH138" s="82">
        <f t="shared" si="99"/>
      </c>
      <c r="AI138" s="81">
        <f t="shared" si="100"/>
      </c>
      <c r="AJ138" s="82">
        <f t="shared" si="101"/>
      </c>
      <c r="AK138" s="81">
        <f t="shared" si="102"/>
      </c>
      <c r="AL138" s="82">
        <f t="shared" si="103"/>
      </c>
      <c r="AM138" s="81">
        <f t="shared" si="104"/>
      </c>
      <c r="AN138" s="82">
        <f t="shared" si="105"/>
      </c>
      <c r="AO138" s="81">
        <f t="shared" si="150"/>
      </c>
      <c r="AP138" s="82">
        <f t="shared" si="151"/>
      </c>
      <c r="AQ138" s="81">
        <f t="shared" si="106"/>
      </c>
      <c r="AR138" s="82">
        <f t="shared" si="107"/>
      </c>
      <c r="AS138" s="81">
        <f t="shared" si="152"/>
      </c>
      <c r="AT138" s="82">
        <f t="shared" si="153"/>
      </c>
      <c r="AU138" s="81">
        <f t="shared" si="108"/>
      </c>
      <c r="AV138" s="82">
        <f t="shared" si="109"/>
      </c>
      <c r="AW138" s="82">
        <f t="shared" si="110"/>
      </c>
      <c r="AX138" s="83">
        <f t="shared" si="111"/>
      </c>
      <c r="AY138" s="131"/>
      <c r="AZ138" s="84">
        <f>IF(AY138="","",CONCATENATE(AY138,DATA!J133))</f>
      </c>
      <c r="BA138" s="81">
        <f t="shared" si="112"/>
      </c>
      <c r="BB138" s="81">
        <f t="shared" si="113"/>
      </c>
      <c r="BC138" s="82">
        <f t="shared" si="114"/>
      </c>
      <c r="BD138" s="81">
        <f t="shared" si="115"/>
      </c>
      <c r="BE138" s="82">
        <f t="shared" si="116"/>
      </c>
      <c r="BF138" s="81">
        <f t="shared" si="117"/>
      </c>
      <c r="BG138" s="82">
        <f t="shared" si="118"/>
      </c>
      <c r="BH138" s="81">
        <f t="shared" si="119"/>
      </c>
      <c r="BI138" s="82">
        <f t="shared" si="120"/>
      </c>
      <c r="BJ138" s="81">
        <f t="shared" si="121"/>
      </c>
      <c r="BK138" s="82">
        <f t="shared" si="122"/>
      </c>
      <c r="BL138" s="81">
        <f t="shared" si="123"/>
      </c>
      <c r="BM138" s="82">
        <f t="shared" si="124"/>
      </c>
      <c r="BN138" s="81">
        <f t="shared" si="125"/>
      </c>
      <c r="BO138" s="82">
        <f t="shared" si="126"/>
      </c>
      <c r="BP138" s="81">
        <f t="shared" si="127"/>
      </c>
      <c r="BQ138" s="82">
        <f t="shared" si="128"/>
      </c>
      <c r="BR138" s="81">
        <f t="shared" si="129"/>
      </c>
      <c r="BS138" s="82">
        <f t="shared" si="130"/>
      </c>
      <c r="BT138" s="81">
        <f t="shared" si="131"/>
      </c>
      <c r="BU138" s="82">
        <f t="shared" si="132"/>
      </c>
      <c r="BV138" s="81">
        <f t="shared" si="133"/>
      </c>
      <c r="BW138" s="82">
        <f t="shared" si="134"/>
      </c>
      <c r="BX138" s="81">
        <f t="shared" si="135"/>
      </c>
      <c r="BY138" s="82">
        <f t="shared" si="136"/>
      </c>
      <c r="BZ138" s="82">
        <f t="shared" si="137"/>
      </c>
      <c r="CA138" s="85">
        <f t="shared" si="138"/>
      </c>
      <c r="CB138" s="90"/>
      <c r="CC138" s="90"/>
      <c r="CD138" s="90"/>
      <c r="CE138" s="90"/>
      <c r="CF138" s="90"/>
      <c r="CG138" s="136"/>
      <c r="CH138" s="136"/>
      <c r="CI138" s="136"/>
      <c r="CJ138" s="135">
        <f t="shared" si="139"/>
      </c>
      <c r="CK138" s="135">
        <f t="shared" si="140"/>
        <v>0</v>
      </c>
      <c r="CL138" s="135">
        <f t="shared" si="141"/>
        <v>0</v>
      </c>
      <c r="CM138" s="135">
        <f t="shared" si="142"/>
        <v>0</v>
      </c>
      <c r="CN138" s="204">
        <f>TRIM('選手名簿'!G131)</f>
      </c>
      <c r="CO138" s="204">
        <f>TRIM('選手名簿'!H131)</f>
      </c>
      <c r="CQ138" s="179"/>
    </row>
    <row r="139" spans="1:95" s="74" customFormat="1" ht="14.25">
      <c r="A139" s="74">
        <f t="shared" si="87"/>
      </c>
      <c r="B139" s="74">
        <f t="shared" si="88"/>
      </c>
      <c r="C139" s="19">
        <v>129</v>
      </c>
      <c r="D139" s="198">
        <f>TRIM('選手名簿'!E132)</f>
      </c>
      <c r="E139" s="205">
        <f t="shared" si="89"/>
      </c>
      <c r="F139" s="205">
        <f t="shared" si="90"/>
      </c>
      <c r="G139" s="200">
        <f>TRIM('選手名簿'!J132)</f>
      </c>
      <c r="H139" s="200">
        <f>TRIM('選手名簿'!I132)</f>
      </c>
      <c r="I139" s="76"/>
      <c r="J139" s="125"/>
      <c r="K139" s="77">
        <f aca="true" t="shared" si="154" ref="K139:K160">IF(J139="","",IF($G139="男",VLOOKUP(J139,$CB$11:$CF$35,4,FALSE),IF($G139="女",VLOOKUP(J139,$CB$11:$CF$35,5,FALSE))))</f>
      </c>
      <c r="L139" s="78"/>
      <c r="M139" s="125"/>
      <c r="N139" s="77">
        <f aca="true" t="shared" si="155" ref="N139:N160">IF(M139="","",IF($G139="男",VLOOKUP(M139,$CB$11:$CF$35,4,FALSE),IF($G139="女",VLOOKUP(M139,$CB$11:$CF$35,5,FALSE))))</f>
      </c>
      <c r="O139" s="78"/>
      <c r="P139" s="79"/>
      <c r="Q139" s="77">
        <f aca="true" t="shared" si="156" ref="Q139:Q160">IF(P139="","",IF($G139="男",VLOOKUP(P139,$CB$11:$CF$35,4,FALSE),IF($G139="女",VLOOKUP(P139,$CB$11:$CF$35,5,FALSE))))</f>
      </c>
      <c r="R139" s="127"/>
      <c r="S139" s="80">
        <f t="shared" si="149"/>
        <v>0</v>
      </c>
      <c r="T139" s="80">
        <f t="shared" si="91"/>
      </c>
      <c r="U139" s="80">
        <f t="shared" si="92"/>
      </c>
      <c r="V139" s="129"/>
      <c r="W139" s="75">
        <f>IF(V139="","",CONCATENATE(V139,DATA!J134))</f>
      </c>
      <c r="X139" s="81">
        <f t="shared" si="93"/>
      </c>
      <c r="Y139" s="81">
        <f t="shared" si="143"/>
      </c>
      <c r="Z139" s="82">
        <f t="shared" si="144"/>
      </c>
      <c r="AA139" s="81">
        <f t="shared" si="145"/>
      </c>
      <c r="AB139" s="82">
        <f t="shared" si="146"/>
      </c>
      <c r="AC139" s="81">
        <f t="shared" si="94"/>
      </c>
      <c r="AD139" s="82">
        <f t="shared" si="95"/>
      </c>
      <c r="AE139" s="81">
        <f t="shared" si="96"/>
      </c>
      <c r="AF139" s="82">
        <f t="shared" si="97"/>
      </c>
      <c r="AG139" s="81">
        <f t="shared" si="98"/>
      </c>
      <c r="AH139" s="82">
        <f t="shared" si="99"/>
      </c>
      <c r="AI139" s="81">
        <f t="shared" si="100"/>
      </c>
      <c r="AJ139" s="82">
        <f t="shared" si="101"/>
      </c>
      <c r="AK139" s="81">
        <f t="shared" si="102"/>
      </c>
      <c r="AL139" s="82">
        <f t="shared" si="103"/>
      </c>
      <c r="AM139" s="81">
        <f t="shared" si="104"/>
      </c>
      <c r="AN139" s="82">
        <f t="shared" si="105"/>
      </c>
      <c r="AO139" s="81">
        <f aca="true" t="shared" si="157" ref="AO139:AO160">IF($W139="C2",$C139,"")</f>
      </c>
      <c r="AP139" s="82">
        <f aca="true" t="shared" si="158" ref="AP139:AP160">IF($W139="C2",RANK(AO139,AO$11:AO$160,1),"")</f>
      </c>
      <c r="AQ139" s="81">
        <f t="shared" si="106"/>
      </c>
      <c r="AR139" s="82">
        <f t="shared" si="107"/>
      </c>
      <c r="AS139" s="81">
        <f aca="true" t="shared" si="159" ref="AS139:AS160">IF($W139="E2",$C139,"")</f>
      </c>
      <c r="AT139" s="82">
        <f aca="true" t="shared" si="160" ref="AT139:AT160">IF($W139="E2",RANK(AS139,AS$11:AS$160,1),"")</f>
      </c>
      <c r="AU139" s="81">
        <f t="shared" si="108"/>
      </c>
      <c r="AV139" s="82">
        <f t="shared" si="109"/>
      </c>
      <c r="AW139" s="82">
        <f t="shared" si="110"/>
      </c>
      <c r="AX139" s="83">
        <f t="shared" si="111"/>
      </c>
      <c r="AY139" s="131"/>
      <c r="AZ139" s="84">
        <f>IF(AY139="","",CONCATENATE(AY139,DATA!J134))</f>
      </c>
      <c r="BA139" s="81">
        <f t="shared" si="112"/>
      </c>
      <c r="BB139" s="81">
        <f t="shared" si="113"/>
      </c>
      <c r="BC139" s="82">
        <f t="shared" si="114"/>
      </c>
      <c r="BD139" s="81">
        <f t="shared" si="115"/>
      </c>
      <c r="BE139" s="82">
        <f t="shared" si="116"/>
      </c>
      <c r="BF139" s="81">
        <f t="shared" si="117"/>
      </c>
      <c r="BG139" s="82">
        <f t="shared" si="118"/>
      </c>
      <c r="BH139" s="81">
        <f t="shared" si="119"/>
      </c>
      <c r="BI139" s="82">
        <f t="shared" si="120"/>
      </c>
      <c r="BJ139" s="81">
        <f t="shared" si="121"/>
      </c>
      <c r="BK139" s="82">
        <f t="shared" si="122"/>
      </c>
      <c r="BL139" s="81">
        <f t="shared" si="123"/>
      </c>
      <c r="BM139" s="82">
        <f t="shared" si="124"/>
      </c>
      <c r="BN139" s="81">
        <f t="shared" si="125"/>
      </c>
      <c r="BO139" s="82">
        <f t="shared" si="126"/>
      </c>
      <c r="BP139" s="81">
        <f t="shared" si="127"/>
      </c>
      <c r="BQ139" s="82">
        <f t="shared" si="128"/>
      </c>
      <c r="BR139" s="81">
        <f t="shared" si="129"/>
      </c>
      <c r="BS139" s="82">
        <f t="shared" si="130"/>
      </c>
      <c r="BT139" s="81">
        <f t="shared" si="131"/>
      </c>
      <c r="BU139" s="82">
        <f t="shared" si="132"/>
      </c>
      <c r="BV139" s="81">
        <f t="shared" si="133"/>
      </c>
      <c r="BW139" s="82">
        <f t="shared" si="134"/>
      </c>
      <c r="BX139" s="81">
        <f t="shared" si="135"/>
      </c>
      <c r="BY139" s="82">
        <f t="shared" si="136"/>
      </c>
      <c r="BZ139" s="82">
        <f t="shared" si="137"/>
      </c>
      <c r="CA139" s="85">
        <f t="shared" si="138"/>
      </c>
      <c r="CB139" s="90"/>
      <c r="CC139" s="90"/>
      <c r="CD139" s="90"/>
      <c r="CE139" s="90"/>
      <c r="CF139" s="90"/>
      <c r="CG139" s="136"/>
      <c r="CH139" s="136"/>
      <c r="CI139" s="136"/>
      <c r="CJ139" s="135">
        <f t="shared" si="139"/>
      </c>
      <c r="CK139" s="135">
        <f t="shared" si="140"/>
        <v>0</v>
      </c>
      <c r="CL139" s="135">
        <f t="shared" si="141"/>
        <v>0</v>
      </c>
      <c r="CM139" s="135">
        <f t="shared" si="142"/>
        <v>0</v>
      </c>
      <c r="CN139" s="204">
        <f>TRIM('選手名簿'!G132)</f>
      </c>
      <c r="CO139" s="204">
        <f>TRIM('選手名簿'!H132)</f>
      </c>
      <c r="CQ139" s="179"/>
    </row>
    <row r="140" spans="1:95" s="74" customFormat="1" ht="14.25">
      <c r="A140" s="74">
        <f aca="true" t="shared" si="161" ref="A140:A160">IF(AW140="","",TRUNC(AW140))</f>
      </c>
      <c r="B140" s="74">
        <f aca="true" t="shared" si="162" ref="B140:B160">IF(BZ140="","",TRUNC(BZ140))</f>
      </c>
      <c r="C140" s="19">
        <v>130</v>
      </c>
      <c r="D140" s="198">
        <f>TRIM('選手名簿'!E133)</f>
      </c>
      <c r="E140" s="205">
        <f aca="true" t="shared" si="163" ref="E140:E160">CN140</f>
      </c>
      <c r="F140" s="205">
        <f aca="true" t="shared" si="164" ref="F140:F160">CO140</f>
      </c>
      <c r="G140" s="200">
        <f>TRIM('選手名簿'!J133)</f>
      </c>
      <c r="H140" s="200">
        <f>TRIM('選手名簿'!I133)</f>
      </c>
      <c r="I140" s="76"/>
      <c r="J140" s="125"/>
      <c r="K140" s="77">
        <f t="shared" si="154"/>
      </c>
      <c r="L140" s="78"/>
      <c r="M140" s="125"/>
      <c r="N140" s="77">
        <f t="shared" si="155"/>
      </c>
      <c r="O140" s="78"/>
      <c r="P140" s="79"/>
      <c r="Q140" s="77">
        <f t="shared" si="156"/>
      </c>
      <c r="R140" s="127"/>
      <c r="S140" s="80">
        <f t="shared" si="149"/>
        <v>0</v>
      </c>
      <c r="T140" s="80">
        <f aca="true" t="shared" si="165" ref="T140:T160">IF(G140="男",S140,"")</f>
      </c>
      <c r="U140" s="80">
        <f aca="true" t="shared" si="166" ref="U140:U160">IF(G140="女",S140,"")</f>
      </c>
      <c r="V140" s="129"/>
      <c r="W140" s="75">
        <f>IF(V140="","",CONCATENATE(V140,DATA!J135))</f>
      </c>
      <c r="X140" s="81">
        <f aca="true" t="shared" si="167" ref="X140:X160">IF(W140="","",VLOOKUP(W140,$CH$11:$CI$30,2,FALSE))</f>
      </c>
      <c r="Y140" s="81">
        <f t="shared" si="143"/>
      </c>
      <c r="Z140" s="82">
        <f t="shared" si="144"/>
      </c>
      <c r="AA140" s="81">
        <f t="shared" si="145"/>
      </c>
      <c r="AB140" s="82">
        <f t="shared" si="146"/>
      </c>
      <c r="AC140" s="81">
        <f aca="true" t="shared" si="168" ref="AC140:AC160">IF($W140="C1",$C140,"")</f>
      </c>
      <c r="AD140" s="82">
        <f aca="true" t="shared" si="169" ref="AD140:AD160">IF($W140="C1",RANK(AC140,AC$11:AC$160,1),"")</f>
      </c>
      <c r="AE140" s="81">
        <f aca="true" t="shared" si="170" ref="AE140:AE160">IF($W140="D1",$C140,"")</f>
      </c>
      <c r="AF140" s="82">
        <f aca="true" t="shared" si="171" ref="AF140:AF160">IF($W140="D1",RANK(AE140,AE$11:AE$160,1),"")</f>
      </c>
      <c r="AG140" s="81">
        <f aca="true" t="shared" si="172" ref="AG140:AG160">IF($W140="E1",$C140,"")</f>
      </c>
      <c r="AH140" s="82">
        <f aca="true" t="shared" si="173" ref="AH140:AH160">IF($W140="E1",RANK(AG140,AG$11:AG$160,1),"")</f>
      </c>
      <c r="AI140" s="81">
        <f aca="true" t="shared" si="174" ref="AI140:AI160">IF($W140="F1",$C140,"")</f>
      </c>
      <c r="AJ140" s="82">
        <f aca="true" t="shared" si="175" ref="AJ140:AJ160">IF($W140="F1",RANK(AI140,AI$11:AI$160,1),"")</f>
      </c>
      <c r="AK140" s="81">
        <f aca="true" t="shared" si="176" ref="AK140:AK160">IF($W140="A2",$C140,"")</f>
      </c>
      <c r="AL140" s="82">
        <f aca="true" t="shared" si="177" ref="AL140:AL160">IF($W140="A2",RANK(AK140,AK$11:AK$160,1),"")</f>
      </c>
      <c r="AM140" s="81">
        <f aca="true" t="shared" si="178" ref="AM140:AM160">IF($W140="B2",$C140,"")</f>
      </c>
      <c r="AN140" s="82">
        <f aca="true" t="shared" si="179" ref="AN140:AN160">IF($W140="B2",RANK(AM140,AM$11:AM$160,1),"")</f>
      </c>
      <c r="AO140" s="81">
        <f t="shared" si="157"/>
      </c>
      <c r="AP140" s="82">
        <f t="shared" si="158"/>
      </c>
      <c r="AQ140" s="81">
        <f aca="true" t="shared" si="180" ref="AQ140:AQ160">IF($W140="D2",$C140,"")</f>
      </c>
      <c r="AR140" s="82">
        <f aca="true" t="shared" si="181" ref="AR140:AR160">IF($W140="D2",RANK(AQ140,AQ$11:AQ$160,1),"")</f>
      </c>
      <c r="AS140" s="81">
        <f t="shared" si="159"/>
      </c>
      <c r="AT140" s="82">
        <f t="shared" si="160"/>
      </c>
      <c r="AU140" s="81">
        <f aca="true" t="shared" si="182" ref="AU140:AU160">IF($W140="F2",$C140,"")</f>
      </c>
      <c r="AV140" s="82">
        <f aca="true" t="shared" si="183" ref="AV140:AV160">IF($W140="F2",RANK(AU140,AU$11:AU$160,1),"")</f>
      </c>
      <c r="AW140" s="82">
        <f aca="true" t="shared" si="184" ref="AW140:AW160">IF(W140="","",CONCATENATE(X140,Z140,AB140,AD140,AF140,AH140,AJ140,AL140,AN140,AP140,AR140,AT140,AV140))</f>
      </c>
      <c r="AX140" s="83">
        <f aca="true" t="shared" si="185" ref="AX140:AX160">IF(V140="","",IF(G140="男",13,110))</f>
      </c>
      <c r="AY140" s="131"/>
      <c r="AZ140" s="84">
        <f>IF(AY140="","",CONCATENATE(AY140,DATA!J135))</f>
      </c>
      <c r="BA140" s="81">
        <f aca="true" t="shared" si="186" ref="BA140:BA160">IF(AZ140="","",VLOOKUP(AZ140,$CH$11:$CI$30,2,FALSE))</f>
      </c>
      <c r="BB140" s="81">
        <f aca="true" t="shared" si="187" ref="BB140:BB160">IF($AZ140="A1",$C140,"")</f>
      </c>
      <c r="BC140" s="82">
        <f aca="true" t="shared" si="188" ref="BC140:BC160">IF($AZ140="A1",RANK(BB140,BB$11:BB$160,1),"")</f>
      </c>
      <c r="BD140" s="81">
        <f aca="true" t="shared" si="189" ref="BD140:BD160">IF($AZ140="B1",$C140,"")</f>
      </c>
      <c r="BE140" s="82">
        <f aca="true" t="shared" si="190" ref="BE140:BE160">IF($AZ140="B1",RANK(BD140,BD$11:BD$160,1),"")</f>
      </c>
      <c r="BF140" s="81">
        <f aca="true" t="shared" si="191" ref="BF140:BF160">IF($AZ140="C1",$C140,"")</f>
      </c>
      <c r="BG140" s="82">
        <f aca="true" t="shared" si="192" ref="BG140:BG160">IF($AZ140="C1",RANK(BF140,BF$11:BF$160,1),"")</f>
      </c>
      <c r="BH140" s="81">
        <f aca="true" t="shared" si="193" ref="BH140:BH160">IF($AZ140="D1",$C140,"")</f>
      </c>
      <c r="BI140" s="82">
        <f aca="true" t="shared" si="194" ref="BI140:BI160">IF($AZ140="D1",RANK(BH140,BH$11:BH$160,1),"")</f>
      </c>
      <c r="BJ140" s="81">
        <f aca="true" t="shared" si="195" ref="BJ140:BJ160">IF($AZ140="E1",$C140,"")</f>
      </c>
      <c r="BK140" s="82">
        <f aca="true" t="shared" si="196" ref="BK140:BK160">IF($AZ140="E1",RANK(BJ140,BJ$11:BJ$160,1),"")</f>
      </c>
      <c r="BL140" s="81">
        <f aca="true" t="shared" si="197" ref="BL140:BL160">IF($AZ140="F1",$C140,"")</f>
      </c>
      <c r="BM140" s="82">
        <f aca="true" t="shared" si="198" ref="BM140:BM160">IF($AZ140="F1",RANK(BL140,BL$11:BL$160,1),"")</f>
      </c>
      <c r="BN140" s="81">
        <f aca="true" t="shared" si="199" ref="BN140:BN160">IF($AZ140="A2",$C140,"")</f>
      </c>
      <c r="BO140" s="82">
        <f aca="true" t="shared" si="200" ref="BO140:BO160">IF($AZ140="A2",RANK(BN140,BN$11:BN$160,1),"")</f>
      </c>
      <c r="BP140" s="81">
        <f aca="true" t="shared" si="201" ref="BP140:BP160">IF($AZ140="B2",$C140,"")</f>
      </c>
      <c r="BQ140" s="82">
        <f aca="true" t="shared" si="202" ref="BQ140:BQ160">IF($AZ140="B2",RANK(BP140,BP$11:BP$160,1),"")</f>
      </c>
      <c r="BR140" s="81">
        <f aca="true" t="shared" si="203" ref="BR140:BR160">IF($AZ140="C2",$C140,"")</f>
      </c>
      <c r="BS140" s="82">
        <f aca="true" t="shared" si="204" ref="BS140:BS160">IF($AZ140="C2",RANK(BR140,BR$11:BR$160,1),"")</f>
      </c>
      <c r="BT140" s="81">
        <f aca="true" t="shared" si="205" ref="BT140:BT160">IF($AZ140="D2",$C140,"")</f>
      </c>
      <c r="BU140" s="82">
        <f aca="true" t="shared" si="206" ref="BU140:BU160">IF($AZ140="D2",RANK(BT140,BT$11:BT$160,1),"")</f>
      </c>
      <c r="BV140" s="81">
        <f aca="true" t="shared" si="207" ref="BV140:BV160">IF($AZ140="E2",$C140,"")</f>
      </c>
      <c r="BW140" s="82">
        <f aca="true" t="shared" si="208" ref="BW140:BW160">IF($AZ140="E2",RANK(BV140,BV$11:BV$160,1),"")</f>
      </c>
      <c r="BX140" s="81">
        <f aca="true" t="shared" si="209" ref="BX140:BX160">IF($AZ140="F2",$C140,"")</f>
      </c>
      <c r="BY140" s="82">
        <f aca="true" t="shared" si="210" ref="BY140:BY160">IF($AZ140="F2",RANK(BX140,BX$11:BX$160,1),"")</f>
      </c>
      <c r="BZ140" s="82">
        <f aca="true" t="shared" si="211" ref="BZ140:BZ160">IF(AY140="","",CONCATENATE(BA140,BC140,BE140,BG140,BI140,BK140,BM140,BO140,BQ140,BS140,BU140,BW140,BY140))</f>
      </c>
      <c r="CA140" s="85">
        <f aca="true" t="shared" si="212" ref="CA140:CA160">IF(AY140="","",IF(G140="男",14,111))</f>
      </c>
      <c r="CB140" s="90"/>
      <c r="CC140" s="90"/>
      <c r="CD140" s="90"/>
      <c r="CE140" s="90"/>
      <c r="CF140" s="90"/>
      <c r="CG140" s="136"/>
      <c r="CH140" s="136"/>
      <c r="CI140" s="136"/>
      <c r="CJ140" s="135">
        <f aca="true" t="shared" si="213" ref="CJ140:CJ160">IF(K140="","",1)</f>
      </c>
      <c r="CK140" s="135">
        <f aca="true" t="shared" si="214" ref="CK140:CK160">IF(OR(CJ140=1,N140=""),0,1)</f>
        <v>0</v>
      </c>
      <c r="CL140" s="135">
        <f aca="true" t="shared" si="215" ref="CL140:CL160">IF(OR(CJ140=1,CK140=1,AX140=""),0,1)</f>
        <v>0</v>
      </c>
      <c r="CM140" s="135">
        <f aca="true" t="shared" si="216" ref="CM140:CM160">IF(OR(CJ140=1,CK140=1,CL140=1,CA140=""),0,1)</f>
        <v>0</v>
      </c>
      <c r="CN140" s="204">
        <f>TRIM('選手名簿'!G133)</f>
      </c>
      <c r="CO140" s="204">
        <f>TRIM('選手名簿'!H133)</f>
      </c>
      <c r="CQ140" s="179"/>
    </row>
    <row r="141" spans="1:95" s="74" customFormat="1" ht="14.25">
      <c r="A141" s="74">
        <f t="shared" si="161"/>
      </c>
      <c r="B141" s="74">
        <f t="shared" si="162"/>
      </c>
      <c r="C141" s="19">
        <v>131</v>
      </c>
      <c r="D141" s="198">
        <f>TRIM('選手名簿'!E134)</f>
      </c>
      <c r="E141" s="205">
        <f t="shared" si="163"/>
      </c>
      <c r="F141" s="205">
        <f t="shared" si="164"/>
      </c>
      <c r="G141" s="200">
        <f>TRIM('選手名簿'!J134)</f>
      </c>
      <c r="H141" s="200">
        <f>TRIM('選手名簿'!I134)</f>
      </c>
      <c r="I141" s="76"/>
      <c r="J141" s="125"/>
      <c r="K141" s="77">
        <f t="shared" si="154"/>
      </c>
      <c r="L141" s="78"/>
      <c r="M141" s="125"/>
      <c r="N141" s="77">
        <f t="shared" si="155"/>
      </c>
      <c r="O141" s="78"/>
      <c r="P141" s="79"/>
      <c r="Q141" s="77">
        <f t="shared" si="156"/>
      </c>
      <c r="R141" s="127"/>
      <c r="S141" s="80">
        <f t="shared" si="149"/>
        <v>0</v>
      </c>
      <c r="T141" s="80">
        <f t="shared" si="165"/>
      </c>
      <c r="U141" s="80">
        <f t="shared" si="166"/>
      </c>
      <c r="V141" s="129"/>
      <c r="W141" s="75">
        <f>IF(V141="","",CONCATENATE(V141,DATA!J136))</f>
      </c>
      <c r="X141" s="81">
        <f t="shared" si="167"/>
      </c>
      <c r="Y141" s="81">
        <f t="shared" si="143"/>
      </c>
      <c r="Z141" s="82">
        <f t="shared" si="144"/>
      </c>
      <c r="AA141" s="81">
        <f t="shared" si="145"/>
      </c>
      <c r="AB141" s="82">
        <f t="shared" si="146"/>
      </c>
      <c r="AC141" s="81">
        <f t="shared" si="168"/>
      </c>
      <c r="AD141" s="82">
        <f t="shared" si="169"/>
      </c>
      <c r="AE141" s="81">
        <f t="shared" si="170"/>
      </c>
      <c r="AF141" s="82">
        <f t="shared" si="171"/>
      </c>
      <c r="AG141" s="81">
        <f t="shared" si="172"/>
      </c>
      <c r="AH141" s="82">
        <f t="shared" si="173"/>
      </c>
      <c r="AI141" s="81">
        <f t="shared" si="174"/>
      </c>
      <c r="AJ141" s="82">
        <f t="shared" si="175"/>
      </c>
      <c r="AK141" s="81">
        <f t="shared" si="176"/>
      </c>
      <c r="AL141" s="82">
        <f t="shared" si="177"/>
      </c>
      <c r="AM141" s="81">
        <f t="shared" si="178"/>
      </c>
      <c r="AN141" s="82">
        <f t="shared" si="179"/>
      </c>
      <c r="AO141" s="81">
        <f t="shared" si="157"/>
      </c>
      <c r="AP141" s="82">
        <f t="shared" si="158"/>
      </c>
      <c r="AQ141" s="81">
        <f t="shared" si="180"/>
      </c>
      <c r="AR141" s="82">
        <f t="shared" si="181"/>
      </c>
      <c r="AS141" s="81">
        <f t="shared" si="159"/>
      </c>
      <c r="AT141" s="82">
        <f t="shared" si="160"/>
      </c>
      <c r="AU141" s="81">
        <f t="shared" si="182"/>
      </c>
      <c r="AV141" s="82">
        <f t="shared" si="183"/>
      </c>
      <c r="AW141" s="82">
        <f t="shared" si="184"/>
      </c>
      <c r="AX141" s="83">
        <f t="shared" si="185"/>
      </c>
      <c r="AY141" s="131"/>
      <c r="AZ141" s="84">
        <f>IF(AY141="","",CONCATENATE(AY141,DATA!J136))</f>
      </c>
      <c r="BA141" s="81">
        <f t="shared" si="186"/>
      </c>
      <c r="BB141" s="81">
        <f t="shared" si="187"/>
      </c>
      <c r="BC141" s="82">
        <f t="shared" si="188"/>
      </c>
      <c r="BD141" s="81">
        <f t="shared" si="189"/>
      </c>
      <c r="BE141" s="82">
        <f t="shared" si="190"/>
      </c>
      <c r="BF141" s="81">
        <f t="shared" si="191"/>
      </c>
      <c r="BG141" s="82">
        <f t="shared" si="192"/>
      </c>
      <c r="BH141" s="81">
        <f t="shared" si="193"/>
      </c>
      <c r="BI141" s="82">
        <f t="shared" si="194"/>
      </c>
      <c r="BJ141" s="81">
        <f t="shared" si="195"/>
      </c>
      <c r="BK141" s="82">
        <f t="shared" si="196"/>
      </c>
      <c r="BL141" s="81">
        <f t="shared" si="197"/>
      </c>
      <c r="BM141" s="82">
        <f t="shared" si="198"/>
      </c>
      <c r="BN141" s="81">
        <f t="shared" si="199"/>
      </c>
      <c r="BO141" s="82">
        <f t="shared" si="200"/>
      </c>
      <c r="BP141" s="81">
        <f t="shared" si="201"/>
      </c>
      <c r="BQ141" s="82">
        <f t="shared" si="202"/>
      </c>
      <c r="BR141" s="81">
        <f t="shared" si="203"/>
      </c>
      <c r="BS141" s="82">
        <f t="shared" si="204"/>
      </c>
      <c r="BT141" s="81">
        <f t="shared" si="205"/>
      </c>
      <c r="BU141" s="82">
        <f t="shared" si="206"/>
      </c>
      <c r="BV141" s="81">
        <f t="shared" si="207"/>
      </c>
      <c r="BW141" s="82">
        <f t="shared" si="208"/>
      </c>
      <c r="BX141" s="81">
        <f t="shared" si="209"/>
      </c>
      <c r="BY141" s="82">
        <f t="shared" si="210"/>
      </c>
      <c r="BZ141" s="82">
        <f t="shared" si="211"/>
      </c>
      <c r="CA141" s="85">
        <f t="shared" si="212"/>
      </c>
      <c r="CG141" s="136"/>
      <c r="CH141" s="136"/>
      <c r="CI141" s="136"/>
      <c r="CJ141" s="135">
        <f t="shared" si="213"/>
      </c>
      <c r="CK141" s="135">
        <f t="shared" si="214"/>
        <v>0</v>
      </c>
      <c r="CL141" s="135">
        <f t="shared" si="215"/>
        <v>0</v>
      </c>
      <c r="CM141" s="135">
        <f t="shared" si="216"/>
        <v>0</v>
      </c>
      <c r="CN141" s="204">
        <f>TRIM('選手名簿'!G134)</f>
      </c>
      <c r="CO141" s="204">
        <f>TRIM('選手名簿'!H134)</f>
      </c>
      <c r="CQ141" s="179"/>
    </row>
    <row r="142" spans="1:95" s="74" customFormat="1" ht="14.25">
      <c r="A142" s="74">
        <f t="shared" si="161"/>
      </c>
      <c r="B142" s="74">
        <f t="shared" si="162"/>
      </c>
      <c r="C142" s="19">
        <v>132</v>
      </c>
      <c r="D142" s="198">
        <f>TRIM('選手名簿'!E135)</f>
      </c>
      <c r="E142" s="205">
        <f t="shared" si="163"/>
      </c>
      <c r="F142" s="205">
        <f t="shared" si="164"/>
      </c>
      <c r="G142" s="200">
        <f>TRIM('選手名簿'!J135)</f>
      </c>
      <c r="H142" s="200">
        <f>TRIM('選手名簿'!I135)</f>
      </c>
      <c r="I142" s="76"/>
      <c r="J142" s="125"/>
      <c r="K142" s="77">
        <f t="shared" si="154"/>
      </c>
      <c r="L142" s="78"/>
      <c r="M142" s="125"/>
      <c r="N142" s="77">
        <f t="shared" si="155"/>
      </c>
      <c r="O142" s="78"/>
      <c r="P142" s="79"/>
      <c r="Q142" s="77">
        <f t="shared" si="156"/>
      </c>
      <c r="R142" s="127"/>
      <c r="S142" s="80">
        <f t="shared" si="149"/>
        <v>0</v>
      </c>
      <c r="T142" s="80">
        <f t="shared" si="165"/>
      </c>
      <c r="U142" s="80">
        <f t="shared" si="166"/>
      </c>
      <c r="V142" s="129"/>
      <c r="W142" s="75">
        <f>IF(V142="","",CONCATENATE(V142,DATA!J137))</f>
      </c>
      <c r="X142" s="81">
        <f t="shared" si="167"/>
      </c>
      <c r="Y142" s="81">
        <f t="shared" si="143"/>
      </c>
      <c r="Z142" s="82">
        <f t="shared" si="144"/>
      </c>
      <c r="AA142" s="81">
        <f t="shared" si="145"/>
      </c>
      <c r="AB142" s="82">
        <f t="shared" si="146"/>
      </c>
      <c r="AC142" s="81">
        <f t="shared" si="168"/>
      </c>
      <c r="AD142" s="82">
        <f t="shared" si="169"/>
      </c>
      <c r="AE142" s="81">
        <f t="shared" si="170"/>
      </c>
      <c r="AF142" s="82">
        <f t="shared" si="171"/>
      </c>
      <c r="AG142" s="81">
        <f t="shared" si="172"/>
      </c>
      <c r="AH142" s="82">
        <f t="shared" si="173"/>
      </c>
      <c r="AI142" s="81">
        <f t="shared" si="174"/>
      </c>
      <c r="AJ142" s="82">
        <f t="shared" si="175"/>
      </c>
      <c r="AK142" s="81">
        <f t="shared" si="176"/>
      </c>
      <c r="AL142" s="82">
        <f t="shared" si="177"/>
      </c>
      <c r="AM142" s="81">
        <f t="shared" si="178"/>
      </c>
      <c r="AN142" s="82">
        <f t="shared" si="179"/>
      </c>
      <c r="AO142" s="81">
        <f t="shared" si="157"/>
      </c>
      <c r="AP142" s="82">
        <f t="shared" si="158"/>
      </c>
      <c r="AQ142" s="81">
        <f t="shared" si="180"/>
      </c>
      <c r="AR142" s="82">
        <f t="shared" si="181"/>
      </c>
      <c r="AS142" s="81">
        <f t="shared" si="159"/>
      </c>
      <c r="AT142" s="82">
        <f t="shared" si="160"/>
      </c>
      <c r="AU142" s="81">
        <f t="shared" si="182"/>
      </c>
      <c r="AV142" s="82">
        <f t="shared" si="183"/>
      </c>
      <c r="AW142" s="82">
        <f t="shared" si="184"/>
      </c>
      <c r="AX142" s="83">
        <f t="shared" si="185"/>
      </c>
      <c r="AY142" s="131"/>
      <c r="AZ142" s="84">
        <f>IF(AY142="","",CONCATENATE(AY142,DATA!J137))</f>
      </c>
      <c r="BA142" s="81">
        <f t="shared" si="186"/>
      </c>
      <c r="BB142" s="81">
        <f t="shared" si="187"/>
      </c>
      <c r="BC142" s="82">
        <f t="shared" si="188"/>
      </c>
      <c r="BD142" s="81">
        <f t="shared" si="189"/>
      </c>
      <c r="BE142" s="82">
        <f t="shared" si="190"/>
      </c>
      <c r="BF142" s="81">
        <f t="shared" si="191"/>
      </c>
      <c r="BG142" s="82">
        <f t="shared" si="192"/>
      </c>
      <c r="BH142" s="81">
        <f t="shared" si="193"/>
      </c>
      <c r="BI142" s="82">
        <f t="shared" si="194"/>
      </c>
      <c r="BJ142" s="81">
        <f t="shared" si="195"/>
      </c>
      <c r="BK142" s="82">
        <f t="shared" si="196"/>
      </c>
      <c r="BL142" s="81">
        <f t="shared" si="197"/>
      </c>
      <c r="BM142" s="82">
        <f t="shared" si="198"/>
      </c>
      <c r="BN142" s="81">
        <f t="shared" si="199"/>
      </c>
      <c r="BO142" s="82">
        <f t="shared" si="200"/>
      </c>
      <c r="BP142" s="81">
        <f t="shared" si="201"/>
      </c>
      <c r="BQ142" s="82">
        <f t="shared" si="202"/>
      </c>
      <c r="BR142" s="81">
        <f t="shared" si="203"/>
      </c>
      <c r="BS142" s="82">
        <f t="shared" si="204"/>
      </c>
      <c r="BT142" s="81">
        <f t="shared" si="205"/>
      </c>
      <c r="BU142" s="82">
        <f t="shared" si="206"/>
      </c>
      <c r="BV142" s="81">
        <f t="shared" si="207"/>
      </c>
      <c r="BW142" s="82">
        <f t="shared" si="208"/>
      </c>
      <c r="BX142" s="81">
        <f t="shared" si="209"/>
      </c>
      <c r="BY142" s="82">
        <f t="shared" si="210"/>
      </c>
      <c r="BZ142" s="82">
        <f t="shared" si="211"/>
      </c>
      <c r="CA142" s="85">
        <f t="shared" si="212"/>
      </c>
      <c r="CG142" s="136"/>
      <c r="CH142" s="136"/>
      <c r="CI142" s="136"/>
      <c r="CJ142" s="135">
        <f t="shared" si="213"/>
      </c>
      <c r="CK142" s="135">
        <f t="shared" si="214"/>
        <v>0</v>
      </c>
      <c r="CL142" s="135">
        <f t="shared" si="215"/>
        <v>0</v>
      </c>
      <c r="CM142" s="135">
        <f t="shared" si="216"/>
        <v>0</v>
      </c>
      <c r="CN142" s="204">
        <f>TRIM('選手名簿'!G135)</f>
      </c>
      <c r="CO142" s="204">
        <f>TRIM('選手名簿'!H135)</f>
      </c>
      <c r="CQ142" s="179"/>
    </row>
    <row r="143" spans="1:95" s="74" customFormat="1" ht="14.25">
      <c r="A143" s="74">
        <f t="shared" si="161"/>
      </c>
      <c r="B143" s="74">
        <f t="shared" si="162"/>
      </c>
      <c r="C143" s="19">
        <v>133</v>
      </c>
      <c r="D143" s="198">
        <f>TRIM('選手名簿'!E136)</f>
      </c>
      <c r="E143" s="205">
        <f t="shared" si="163"/>
      </c>
      <c r="F143" s="205">
        <f t="shared" si="164"/>
      </c>
      <c r="G143" s="200">
        <f>TRIM('選手名簿'!J136)</f>
      </c>
      <c r="H143" s="200">
        <f>TRIM('選手名簿'!I136)</f>
      </c>
      <c r="I143" s="76"/>
      <c r="J143" s="125"/>
      <c r="K143" s="77">
        <f t="shared" si="154"/>
      </c>
      <c r="L143" s="78"/>
      <c r="M143" s="125"/>
      <c r="N143" s="77">
        <f t="shared" si="155"/>
      </c>
      <c r="O143" s="78"/>
      <c r="P143" s="79"/>
      <c r="Q143" s="77">
        <f t="shared" si="156"/>
      </c>
      <c r="R143" s="127"/>
      <c r="S143" s="80">
        <f t="shared" si="149"/>
        <v>0</v>
      </c>
      <c r="T143" s="80">
        <f t="shared" si="165"/>
      </c>
      <c r="U143" s="80">
        <f t="shared" si="166"/>
      </c>
      <c r="V143" s="129"/>
      <c r="W143" s="75">
        <f>IF(V143="","",CONCATENATE(V143,DATA!J138))</f>
      </c>
      <c r="X143" s="81">
        <f t="shared" si="167"/>
      </c>
      <c r="Y143" s="81">
        <f aca="true" t="shared" si="217" ref="Y143:Y160">IF(W143="A1",C143,"")</f>
      </c>
      <c r="Z143" s="82">
        <f aca="true" t="shared" si="218" ref="Z143:Z160">IF(W143="A1",RANK(Y143,Y$11:Y$160,1),"")</f>
      </c>
      <c r="AA143" s="81">
        <f aca="true" t="shared" si="219" ref="AA143:AA160">IF(W143="B1",C143,"")</f>
      </c>
      <c r="AB143" s="82">
        <f aca="true" t="shared" si="220" ref="AB143:AB160">IF(W143="B1",RANK(AA143,AA$11:AA$160,1),"")</f>
      </c>
      <c r="AC143" s="81">
        <f t="shared" si="168"/>
      </c>
      <c r="AD143" s="82">
        <f t="shared" si="169"/>
      </c>
      <c r="AE143" s="81">
        <f t="shared" si="170"/>
      </c>
      <c r="AF143" s="82">
        <f t="shared" si="171"/>
      </c>
      <c r="AG143" s="81">
        <f t="shared" si="172"/>
      </c>
      <c r="AH143" s="82">
        <f t="shared" si="173"/>
      </c>
      <c r="AI143" s="81">
        <f t="shared" si="174"/>
      </c>
      <c r="AJ143" s="82">
        <f t="shared" si="175"/>
      </c>
      <c r="AK143" s="81">
        <f t="shared" si="176"/>
      </c>
      <c r="AL143" s="82">
        <f t="shared" si="177"/>
      </c>
      <c r="AM143" s="81">
        <f t="shared" si="178"/>
      </c>
      <c r="AN143" s="82">
        <f t="shared" si="179"/>
      </c>
      <c r="AO143" s="81">
        <f t="shared" si="157"/>
      </c>
      <c r="AP143" s="82">
        <f t="shared" si="158"/>
      </c>
      <c r="AQ143" s="81">
        <f t="shared" si="180"/>
      </c>
      <c r="AR143" s="82">
        <f t="shared" si="181"/>
      </c>
      <c r="AS143" s="81">
        <f t="shared" si="159"/>
      </c>
      <c r="AT143" s="82">
        <f t="shared" si="160"/>
      </c>
      <c r="AU143" s="81">
        <f t="shared" si="182"/>
      </c>
      <c r="AV143" s="82">
        <f t="shared" si="183"/>
      </c>
      <c r="AW143" s="82">
        <f t="shared" si="184"/>
      </c>
      <c r="AX143" s="83">
        <f t="shared" si="185"/>
      </c>
      <c r="AY143" s="131"/>
      <c r="AZ143" s="84">
        <f>IF(AY143="","",CONCATENATE(AY143,DATA!J138))</f>
      </c>
      <c r="BA143" s="81">
        <f t="shared" si="186"/>
      </c>
      <c r="BB143" s="81">
        <f t="shared" si="187"/>
      </c>
      <c r="BC143" s="82">
        <f t="shared" si="188"/>
      </c>
      <c r="BD143" s="81">
        <f t="shared" si="189"/>
      </c>
      <c r="BE143" s="82">
        <f t="shared" si="190"/>
      </c>
      <c r="BF143" s="81">
        <f t="shared" si="191"/>
      </c>
      <c r="BG143" s="82">
        <f t="shared" si="192"/>
      </c>
      <c r="BH143" s="81">
        <f t="shared" si="193"/>
      </c>
      <c r="BI143" s="82">
        <f t="shared" si="194"/>
      </c>
      <c r="BJ143" s="81">
        <f t="shared" si="195"/>
      </c>
      <c r="BK143" s="82">
        <f t="shared" si="196"/>
      </c>
      <c r="BL143" s="81">
        <f t="shared" si="197"/>
      </c>
      <c r="BM143" s="82">
        <f t="shared" si="198"/>
      </c>
      <c r="BN143" s="81">
        <f t="shared" si="199"/>
      </c>
      <c r="BO143" s="82">
        <f t="shared" si="200"/>
      </c>
      <c r="BP143" s="81">
        <f t="shared" si="201"/>
      </c>
      <c r="BQ143" s="82">
        <f t="shared" si="202"/>
      </c>
      <c r="BR143" s="81">
        <f t="shared" si="203"/>
      </c>
      <c r="BS143" s="82">
        <f t="shared" si="204"/>
      </c>
      <c r="BT143" s="81">
        <f t="shared" si="205"/>
      </c>
      <c r="BU143" s="82">
        <f t="shared" si="206"/>
      </c>
      <c r="BV143" s="81">
        <f t="shared" si="207"/>
      </c>
      <c r="BW143" s="82">
        <f t="shared" si="208"/>
      </c>
      <c r="BX143" s="81">
        <f t="shared" si="209"/>
      </c>
      <c r="BY143" s="82">
        <f t="shared" si="210"/>
      </c>
      <c r="BZ143" s="82">
        <f t="shared" si="211"/>
      </c>
      <c r="CA143" s="85">
        <f t="shared" si="212"/>
      </c>
      <c r="CG143" s="136"/>
      <c r="CH143" s="136"/>
      <c r="CI143" s="136"/>
      <c r="CJ143" s="135">
        <f t="shared" si="213"/>
      </c>
      <c r="CK143" s="135">
        <f t="shared" si="214"/>
        <v>0</v>
      </c>
      <c r="CL143" s="135">
        <f t="shared" si="215"/>
        <v>0</v>
      </c>
      <c r="CM143" s="135">
        <f t="shared" si="216"/>
        <v>0</v>
      </c>
      <c r="CN143" s="204">
        <f>TRIM('選手名簿'!G136)</f>
      </c>
      <c r="CO143" s="204">
        <f>TRIM('選手名簿'!H136)</f>
      </c>
      <c r="CQ143" s="179"/>
    </row>
    <row r="144" spans="1:95" s="74" customFormat="1" ht="14.25">
      <c r="A144" s="74">
        <f t="shared" si="161"/>
      </c>
      <c r="B144" s="74">
        <f t="shared" si="162"/>
      </c>
      <c r="C144" s="19">
        <v>134</v>
      </c>
      <c r="D144" s="198">
        <f>TRIM('選手名簿'!E137)</f>
      </c>
      <c r="E144" s="205">
        <f t="shared" si="163"/>
      </c>
      <c r="F144" s="205">
        <f t="shared" si="164"/>
      </c>
      <c r="G144" s="200">
        <f>TRIM('選手名簿'!J137)</f>
      </c>
      <c r="H144" s="200">
        <f>TRIM('選手名簿'!I137)</f>
      </c>
      <c r="I144" s="76"/>
      <c r="J144" s="125"/>
      <c r="K144" s="77">
        <f t="shared" si="154"/>
      </c>
      <c r="L144" s="78"/>
      <c r="M144" s="125"/>
      <c r="N144" s="77">
        <f t="shared" si="155"/>
      </c>
      <c r="O144" s="78"/>
      <c r="P144" s="79"/>
      <c r="Q144" s="77">
        <f t="shared" si="156"/>
      </c>
      <c r="R144" s="127"/>
      <c r="S144" s="80">
        <f t="shared" si="149"/>
        <v>0</v>
      </c>
      <c r="T144" s="80">
        <f t="shared" si="165"/>
      </c>
      <c r="U144" s="80">
        <f t="shared" si="166"/>
      </c>
      <c r="V144" s="129"/>
      <c r="W144" s="75">
        <f>IF(V144="","",CONCATENATE(V144,DATA!J139))</f>
      </c>
      <c r="X144" s="81">
        <f t="shared" si="167"/>
      </c>
      <c r="Y144" s="81">
        <f t="shared" si="217"/>
      </c>
      <c r="Z144" s="82">
        <f t="shared" si="218"/>
      </c>
      <c r="AA144" s="81">
        <f t="shared" si="219"/>
      </c>
      <c r="AB144" s="82">
        <f t="shared" si="220"/>
      </c>
      <c r="AC144" s="81">
        <f t="shared" si="168"/>
      </c>
      <c r="AD144" s="82">
        <f t="shared" si="169"/>
      </c>
      <c r="AE144" s="81">
        <f t="shared" si="170"/>
      </c>
      <c r="AF144" s="82">
        <f t="shared" si="171"/>
      </c>
      <c r="AG144" s="81">
        <f t="shared" si="172"/>
      </c>
      <c r="AH144" s="82">
        <f t="shared" si="173"/>
      </c>
      <c r="AI144" s="81">
        <f t="shared" si="174"/>
      </c>
      <c r="AJ144" s="82">
        <f t="shared" si="175"/>
      </c>
      <c r="AK144" s="81">
        <f t="shared" si="176"/>
      </c>
      <c r="AL144" s="82">
        <f t="shared" si="177"/>
      </c>
      <c r="AM144" s="81">
        <f t="shared" si="178"/>
      </c>
      <c r="AN144" s="82">
        <f t="shared" si="179"/>
      </c>
      <c r="AO144" s="81">
        <f t="shared" si="157"/>
      </c>
      <c r="AP144" s="82">
        <f t="shared" si="158"/>
      </c>
      <c r="AQ144" s="81">
        <f t="shared" si="180"/>
      </c>
      <c r="AR144" s="82">
        <f t="shared" si="181"/>
      </c>
      <c r="AS144" s="81">
        <f t="shared" si="159"/>
      </c>
      <c r="AT144" s="82">
        <f t="shared" si="160"/>
      </c>
      <c r="AU144" s="81">
        <f t="shared" si="182"/>
      </c>
      <c r="AV144" s="82">
        <f t="shared" si="183"/>
      </c>
      <c r="AW144" s="82">
        <f t="shared" si="184"/>
      </c>
      <c r="AX144" s="83">
        <f t="shared" si="185"/>
      </c>
      <c r="AY144" s="131"/>
      <c r="AZ144" s="84">
        <f>IF(AY144="","",CONCATENATE(AY144,DATA!J139))</f>
      </c>
      <c r="BA144" s="81">
        <f t="shared" si="186"/>
      </c>
      <c r="BB144" s="81">
        <f t="shared" si="187"/>
      </c>
      <c r="BC144" s="82">
        <f t="shared" si="188"/>
      </c>
      <c r="BD144" s="81">
        <f t="shared" si="189"/>
      </c>
      <c r="BE144" s="82">
        <f t="shared" si="190"/>
      </c>
      <c r="BF144" s="81">
        <f t="shared" si="191"/>
      </c>
      <c r="BG144" s="82">
        <f t="shared" si="192"/>
      </c>
      <c r="BH144" s="81">
        <f t="shared" si="193"/>
      </c>
      <c r="BI144" s="82">
        <f t="shared" si="194"/>
      </c>
      <c r="BJ144" s="81">
        <f t="shared" si="195"/>
      </c>
      <c r="BK144" s="82">
        <f t="shared" si="196"/>
      </c>
      <c r="BL144" s="81">
        <f t="shared" si="197"/>
      </c>
      <c r="BM144" s="82">
        <f t="shared" si="198"/>
      </c>
      <c r="BN144" s="81">
        <f t="shared" si="199"/>
      </c>
      <c r="BO144" s="82">
        <f t="shared" si="200"/>
      </c>
      <c r="BP144" s="81">
        <f t="shared" si="201"/>
      </c>
      <c r="BQ144" s="82">
        <f t="shared" si="202"/>
      </c>
      <c r="BR144" s="81">
        <f t="shared" si="203"/>
      </c>
      <c r="BS144" s="82">
        <f t="shared" si="204"/>
      </c>
      <c r="BT144" s="81">
        <f t="shared" si="205"/>
      </c>
      <c r="BU144" s="82">
        <f t="shared" si="206"/>
      </c>
      <c r="BV144" s="81">
        <f t="shared" si="207"/>
      </c>
      <c r="BW144" s="82">
        <f t="shared" si="208"/>
      </c>
      <c r="BX144" s="81">
        <f t="shared" si="209"/>
      </c>
      <c r="BY144" s="82">
        <f t="shared" si="210"/>
      </c>
      <c r="BZ144" s="82">
        <f t="shared" si="211"/>
      </c>
      <c r="CA144" s="85">
        <f t="shared" si="212"/>
      </c>
      <c r="CG144" s="136"/>
      <c r="CH144" s="136"/>
      <c r="CI144" s="136"/>
      <c r="CJ144" s="135">
        <f t="shared" si="213"/>
      </c>
      <c r="CK144" s="135">
        <f t="shared" si="214"/>
        <v>0</v>
      </c>
      <c r="CL144" s="135">
        <f t="shared" si="215"/>
        <v>0</v>
      </c>
      <c r="CM144" s="135">
        <f t="shared" si="216"/>
        <v>0</v>
      </c>
      <c r="CN144" s="204">
        <f>TRIM('選手名簿'!G137)</f>
      </c>
      <c r="CO144" s="204">
        <f>TRIM('選手名簿'!H137)</f>
      </c>
      <c r="CQ144" s="179"/>
    </row>
    <row r="145" spans="1:95" s="74" customFormat="1" ht="14.25">
      <c r="A145" s="74">
        <f t="shared" si="161"/>
      </c>
      <c r="B145" s="74">
        <f t="shared" si="162"/>
      </c>
      <c r="C145" s="19">
        <v>135</v>
      </c>
      <c r="D145" s="198">
        <f>TRIM('選手名簿'!E138)</f>
      </c>
      <c r="E145" s="205">
        <f t="shared" si="163"/>
      </c>
      <c r="F145" s="205">
        <f t="shared" si="164"/>
      </c>
      <c r="G145" s="200">
        <f>TRIM('選手名簿'!J138)</f>
      </c>
      <c r="H145" s="200">
        <f>TRIM('選手名簿'!I138)</f>
      </c>
      <c r="I145" s="76"/>
      <c r="J145" s="125"/>
      <c r="K145" s="77">
        <f t="shared" si="154"/>
      </c>
      <c r="L145" s="78"/>
      <c r="M145" s="125"/>
      <c r="N145" s="77">
        <f t="shared" si="155"/>
      </c>
      <c r="O145" s="78"/>
      <c r="P145" s="79"/>
      <c r="Q145" s="77">
        <f t="shared" si="156"/>
      </c>
      <c r="R145" s="127"/>
      <c r="S145" s="80">
        <f t="shared" si="149"/>
        <v>0</v>
      </c>
      <c r="T145" s="80">
        <f t="shared" si="165"/>
      </c>
      <c r="U145" s="80">
        <f t="shared" si="166"/>
      </c>
      <c r="V145" s="129"/>
      <c r="W145" s="75">
        <f>IF(V145="","",CONCATENATE(V145,DATA!J140))</f>
      </c>
      <c r="X145" s="81">
        <f t="shared" si="167"/>
      </c>
      <c r="Y145" s="81">
        <f t="shared" si="217"/>
      </c>
      <c r="Z145" s="82">
        <f t="shared" si="218"/>
      </c>
      <c r="AA145" s="81">
        <f t="shared" si="219"/>
      </c>
      <c r="AB145" s="82">
        <f t="shared" si="220"/>
      </c>
      <c r="AC145" s="81">
        <f t="shared" si="168"/>
      </c>
      <c r="AD145" s="82">
        <f t="shared" si="169"/>
      </c>
      <c r="AE145" s="81">
        <f t="shared" si="170"/>
      </c>
      <c r="AF145" s="82">
        <f t="shared" si="171"/>
      </c>
      <c r="AG145" s="81">
        <f t="shared" si="172"/>
      </c>
      <c r="AH145" s="82">
        <f t="shared" si="173"/>
      </c>
      <c r="AI145" s="81">
        <f t="shared" si="174"/>
      </c>
      <c r="AJ145" s="82">
        <f t="shared" si="175"/>
      </c>
      <c r="AK145" s="81">
        <f t="shared" si="176"/>
      </c>
      <c r="AL145" s="82">
        <f t="shared" si="177"/>
      </c>
      <c r="AM145" s="81">
        <f t="shared" si="178"/>
      </c>
      <c r="AN145" s="82">
        <f t="shared" si="179"/>
      </c>
      <c r="AO145" s="81">
        <f t="shared" si="157"/>
      </c>
      <c r="AP145" s="82">
        <f t="shared" si="158"/>
      </c>
      <c r="AQ145" s="81">
        <f t="shared" si="180"/>
      </c>
      <c r="AR145" s="82">
        <f t="shared" si="181"/>
      </c>
      <c r="AS145" s="81">
        <f t="shared" si="159"/>
      </c>
      <c r="AT145" s="82">
        <f t="shared" si="160"/>
      </c>
      <c r="AU145" s="81">
        <f t="shared" si="182"/>
      </c>
      <c r="AV145" s="82">
        <f t="shared" si="183"/>
      </c>
      <c r="AW145" s="82">
        <f t="shared" si="184"/>
      </c>
      <c r="AX145" s="83">
        <f t="shared" si="185"/>
      </c>
      <c r="AY145" s="131"/>
      <c r="AZ145" s="84">
        <f>IF(AY145="","",CONCATENATE(AY145,DATA!J140))</f>
      </c>
      <c r="BA145" s="81">
        <f t="shared" si="186"/>
      </c>
      <c r="BB145" s="81">
        <f t="shared" si="187"/>
      </c>
      <c r="BC145" s="82">
        <f t="shared" si="188"/>
      </c>
      <c r="BD145" s="81">
        <f t="shared" si="189"/>
      </c>
      <c r="BE145" s="82">
        <f t="shared" si="190"/>
      </c>
      <c r="BF145" s="81">
        <f t="shared" si="191"/>
      </c>
      <c r="BG145" s="82">
        <f t="shared" si="192"/>
      </c>
      <c r="BH145" s="81">
        <f t="shared" si="193"/>
      </c>
      <c r="BI145" s="82">
        <f t="shared" si="194"/>
      </c>
      <c r="BJ145" s="81">
        <f t="shared" si="195"/>
      </c>
      <c r="BK145" s="82">
        <f t="shared" si="196"/>
      </c>
      <c r="BL145" s="81">
        <f t="shared" si="197"/>
      </c>
      <c r="BM145" s="82">
        <f t="shared" si="198"/>
      </c>
      <c r="BN145" s="81">
        <f t="shared" si="199"/>
      </c>
      <c r="BO145" s="82">
        <f t="shared" si="200"/>
      </c>
      <c r="BP145" s="81">
        <f t="shared" si="201"/>
      </c>
      <c r="BQ145" s="82">
        <f t="shared" si="202"/>
      </c>
      <c r="BR145" s="81">
        <f t="shared" si="203"/>
      </c>
      <c r="BS145" s="82">
        <f t="shared" si="204"/>
      </c>
      <c r="BT145" s="81">
        <f t="shared" si="205"/>
      </c>
      <c r="BU145" s="82">
        <f t="shared" si="206"/>
      </c>
      <c r="BV145" s="81">
        <f t="shared" si="207"/>
      </c>
      <c r="BW145" s="82">
        <f t="shared" si="208"/>
      </c>
      <c r="BX145" s="81">
        <f t="shared" si="209"/>
      </c>
      <c r="BY145" s="82">
        <f t="shared" si="210"/>
      </c>
      <c r="BZ145" s="82">
        <f t="shared" si="211"/>
      </c>
      <c r="CA145" s="85">
        <f t="shared" si="212"/>
      </c>
      <c r="CG145" s="136"/>
      <c r="CH145" s="136"/>
      <c r="CI145" s="136"/>
      <c r="CJ145" s="135">
        <f t="shared" si="213"/>
      </c>
      <c r="CK145" s="135">
        <f t="shared" si="214"/>
        <v>0</v>
      </c>
      <c r="CL145" s="135">
        <f t="shared" si="215"/>
        <v>0</v>
      </c>
      <c r="CM145" s="135">
        <f t="shared" si="216"/>
        <v>0</v>
      </c>
      <c r="CN145" s="204">
        <f>TRIM('選手名簿'!G138)</f>
      </c>
      <c r="CO145" s="204">
        <f>TRIM('選手名簿'!H138)</f>
      </c>
      <c r="CQ145" s="179"/>
    </row>
    <row r="146" spans="1:95" s="74" customFormat="1" ht="14.25">
      <c r="A146" s="74">
        <f t="shared" si="161"/>
      </c>
      <c r="B146" s="74">
        <f t="shared" si="162"/>
      </c>
      <c r="C146" s="19">
        <v>136</v>
      </c>
      <c r="D146" s="198">
        <f>TRIM('選手名簿'!E139)</f>
      </c>
      <c r="E146" s="205">
        <f t="shared" si="163"/>
      </c>
      <c r="F146" s="205">
        <f t="shared" si="164"/>
      </c>
      <c r="G146" s="200">
        <f>TRIM('選手名簿'!J139)</f>
      </c>
      <c r="H146" s="200">
        <f>TRIM('選手名簿'!I139)</f>
      </c>
      <c r="I146" s="76"/>
      <c r="J146" s="125"/>
      <c r="K146" s="77">
        <f t="shared" si="154"/>
      </c>
      <c r="L146" s="78"/>
      <c r="M146" s="125"/>
      <c r="N146" s="77">
        <f t="shared" si="155"/>
      </c>
      <c r="O146" s="78"/>
      <c r="P146" s="79"/>
      <c r="Q146" s="77">
        <f t="shared" si="156"/>
      </c>
      <c r="R146" s="127"/>
      <c r="S146" s="80">
        <f t="shared" si="149"/>
        <v>0</v>
      </c>
      <c r="T146" s="80">
        <f t="shared" si="165"/>
      </c>
      <c r="U146" s="80">
        <f t="shared" si="166"/>
      </c>
      <c r="V146" s="129"/>
      <c r="W146" s="75">
        <f>IF(V146="","",CONCATENATE(V146,DATA!J141))</f>
      </c>
      <c r="X146" s="81">
        <f t="shared" si="167"/>
      </c>
      <c r="Y146" s="81">
        <f t="shared" si="217"/>
      </c>
      <c r="Z146" s="82">
        <f t="shared" si="218"/>
      </c>
      <c r="AA146" s="81">
        <f t="shared" si="219"/>
      </c>
      <c r="AB146" s="82">
        <f t="shared" si="220"/>
      </c>
      <c r="AC146" s="81">
        <f t="shared" si="168"/>
      </c>
      <c r="AD146" s="82">
        <f t="shared" si="169"/>
      </c>
      <c r="AE146" s="81">
        <f t="shared" si="170"/>
      </c>
      <c r="AF146" s="82">
        <f t="shared" si="171"/>
      </c>
      <c r="AG146" s="81">
        <f t="shared" si="172"/>
      </c>
      <c r="AH146" s="82">
        <f t="shared" si="173"/>
      </c>
      <c r="AI146" s="81">
        <f t="shared" si="174"/>
      </c>
      <c r="AJ146" s="82">
        <f t="shared" si="175"/>
      </c>
      <c r="AK146" s="81">
        <f t="shared" si="176"/>
      </c>
      <c r="AL146" s="82">
        <f t="shared" si="177"/>
      </c>
      <c r="AM146" s="81">
        <f t="shared" si="178"/>
      </c>
      <c r="AN146" s="82">
        <f t="shared" si="179"/>
      </c>
      <c r="AO146" s="81">
        <f t="shared" si="157"/>
      </c>
      <c r="AP146" s="82">
        <f t="shared" si="158"/>
      </c>
      <c r="AQ146" s="81">
        <f t="shared" si="180"/>
      </c>
      <c r="AR146" s="82">
        <f t="shared" si="181"/>
      </c>
      <c r="AS146" s="81">
        <f t="shared" si="159"/>
      </c>
      <c r="AT146" s="82">
        <f t="shared" si="160"/>
      </c>
      <c r="AU146" s="81">
        <f t="shared" si="182"/>
      </c>
      <c r="AV146" s="82">
        <f t="shared" si="183"/>
      </c>
      <c r="AW146" s="82">
        <f t="shared" si="184"/>
      </c>
      <c r="AX146" s="83">
        <f t="shared" si="185"/>
      </c>
      <c r="AY146" s="131"/>
      <c r="AZ146" s="84">
        <f>IF(AY146="","",CONCATENATE(AY146,DATA!J141))</f>
      </c>
      <c r="BA146" s="81">
        <f t="shared" si="186"/>
      </c>
      <c r="BB146" s="81">
        <f t="shared" si="187"/>
      </c>
      <c r="BC146" s="82">
        <f t="shared" si="188"/>
      </c>
      <c r="BD146" s="81">
        <f t="shared" si="189"/>
      </c>
      <c r="BE146" s="82">
        <f t="shared" si="190"/>
      </c>
      <c r="BF146" s="81">
        <f t="shared" si="191"/>
      </c>
      <c r="BG146" s="82">
        <f t="shared" si="192"/>
      </c>
      <c r="BH146" s="81">
        <f t="shared" si="193"/>
      </c>
      <c r="BI146" s="82">
        <f t="shared" si="194"/>
      </c>
      <c r="BJ146" s="81">
        <f t="shared" si="195"/>
      </c>
      <c r="BK146" s="82">
        <f t="shared" si="196"/>
      </c>
      <c r="BL146" s="81">
        <f t="shared" si="197"/>
      </c>
      <c r="BM146" s="82">
        <f t="shared" si="198"/>
      </c>
      <c r="BN146" s="81">
        <f t="shared" si="199"/>
      </c>
      <c r="BO146" s="82">
        <f t="shared" si="200"/>
      </c>
      <c r="BP146" s="81">
        <f t="shared" si="201"/>
      </c>
      <c r="BQ146" s="82">
        <f t="shared" si="202"/>
      </c>
      <c r="BR146" s="81">
        <f t="shared" si="203"/>
      </c>
      <c r="BS146" s="82">
        <f t="shared" si="204"/>
      </c>
      <c r="BT146" s="81">
        <f t="shared" si="205"/>
      </c>
      <c r="BU146" s="82">
        <f t="shared" si="206"/>
      </c>
      <c r="BV146" s="81">
        <f t="shared" si="207"/>
      </c>
      <c r="BW146" s="82">
        <f t="shared" si="208"/>
      </c>
      <c r="BX146" s="81">
        <f t="shared" si="209"/>
      </c>
      <c r="BY146" s="82">
        <f t="shared" si="210"/>
      </c>
      <c r="BZ146" s="82">
        <f t="shared" si="211"/>
      </c>
      <c r="CA146" s="85">
        <f t="shared" si="212"/>
      </c>
      <c r="CG146" s="136"/>
      <c r="CH146" s="136"/>
      <c r="CI146" s="136"/>
      <c r="CJ146" s="135">
        <f t="shared" si="213"/>
      </c>
      <c r="CK146" s="135">
        <f t="shared" si="214"/>
        <v>0</v>
      </c>
      <c r="CL146" s="135">
        <f t="shared" si="215"/>
        <v>0</v>
      </c>
      <c r="CM146" s="135">
        <f t="shared" si="216"/>
        <v>0</v>
      </c>
      <c r="CN146" s="204">
        <f>TRIM('選手名簿'!G139)</f>
      </c>
      <c r="CO146" s="204">
        <f>TRIM('選手名簿'!H139)</f>
      </c>
      <c r="CQ146" s="179"/>
    </row>
    <row r="147" spans="1:95" s="74" customFormat="1" ht="14.25">
      <c r="A147" s="74">
        <f t="shared" si="161"/>
      </c>
      <c r="B147" s="74">
        <f t="shared" si="162"/>
      </c>
      <c r="C147" s="19">
        <v>137</v>
      </c>
      <c r="D147" s="198">
        <f>TRIM('選手名簿'!E140)</f>
      </c>
      <c r="E147" s="205">
        <f t="shared" si="163"/>
      </c>
      <c r="F147" s="205">
        <f t="shared" si="164"/>
      </c>
      <c r="G147" s="200">
        <f>TRIM('選手名簿'!J140)</f>
      </c>
      <c r="H147" s="200">
        <f>TRIM('選手名簿'!I140)</f>
      </c>
      <c r="I147" s="76"/>
      <c r="J147" s="125"/>
      <c r="K147" s="77">
        <f t="shared" si="154"/>
      </c>
      <c r="L147" s="78"/>
      <c r="M147" s="125"/>
      <c r="N147" s="77">
        <f t="shared" si="155"/>
      </c>
      <c r="O147" s="78"/>
      <c r="P147" s="79"/>
      <c r="Q147" s="77">
        <f t="shared" si="156"/>
      </c>
      <c r="R147" s="127"/>
      <c r="S147" s="80">
        <f t="shared" si="149"/>
        <v>0</v>
      </c>
      <c r="T147" s="80">
        <f t="shared" si="165"/>
      </c>
      <c r="U147" s="80">
        <f t="shared" si="166"/>
      </c>
      <c r="V147" s="129"/>
      <c r="W147" s="75">
        <f>IF(V147="","",CONCATENATE(V147,DATA!J142))</f>
      </c>
      <c r="X147" s="81">
        <f t="shared" si="167"/>
      </c>
      <c r="Y147" s="81">
        <f t="shared" si="217"/>
      </c>
      <c r="Z147" s="82">
        <f t="shared" si="218"/>
      </c>
      <c r="AA147" s="81">
        <f t="shared" si="219"/>
      </c>
      <c r="AB147" s="82">
        <f t="shared" si="220"/>
      </c>
      <c r="AC147" s="81">
        <f t="shared" si="168"/>
      </c>
      <c r="AD147" s="82">
        <f t="shared" si="169"/>
      </c>
      <c r="AE147" s="81">
        <f t="shared" si="170"/>
      </c>
      <c r="AF147" s="82">
        <f t="shared" si="171"/>
      </c>
      <c r="AG147" s="81">
        <f t="shared" si="172"/>
      </c>
      <c r="AH147" s="82">
        <f t="shared" si="173"/>
      </c>
      <c r="AI147" s="81">
        <f t="shared" si="174"/>
      </c>
      <c r="AJ147" s="82">
        <f t="shared" si="175"/>
      </c>
      <c r="AK147" s="81">
        <f t="shared" si="176"/>
      </c>
      <c r="AL147" s="82">
        <f t="shared" si="177"/>
      </c>
      <c r="AM147" s="81">
        <f t="shared" si="178"/>
      </c>
      <c r="AN147" s="82">
        <f t="shared" si="179"/>
      </c>
      <c r="AO147" s="81">
        <f t="shared" si="157"/>
      </c>
      <c r="AP147" s="82">
        <f t="shared" si="158"/>
      </c>
      <c r="AQ147" s="81">
        <f t="shared" si="180"/>
      </c>
      <c r="AR147" s="82">
        <f t="shared" si="181"/>
      </c>
      <c r="AS147" s="81">
        <f t="shared" si="159"/>
      </c>
      <c r="AT147" s="82">
        <f t="shared" si="160"/>
      </c>
      <c r="AU147" s="81">
        <f t="shared" si="182"/>
      </c>
      <c r="AV147" s="82">
        <f t="shared" si="183"/>
      </c>
      <c r="AW147" s="82">
        <f t="shared" si="184"/>
      </c>
      <c r="AX147" s="83">
        <f t="shared" si="185"/>
      </c>
      <c r="AY147" s="131"/>
      <c r="AZ147" s="84">
        <f>IF(AY147="","",CONCATENATE(AY147,DATA!J142))</f>
      </c>
      <c r="BA147" s="81">
        <f t="shared" si="186"/>
      </c>
      <c r="BB147" s="81">
        <f t="shared" si="187"/>
      </c>
      <c r="BC147" s="82">
        <f t="shared" si="188"/>
      </c>
      <c r="BD147" s="81">
        <f t="shared" si="189"/>
      </c>
      <c r="BE147" s="82">
        <f t="shared" si="190"/>
      </c>
      <c r="BF147" s="81">
        <f t="shared" si="191"/>
      </c>
      <c r="BG147" s="82">
        <f t="shared" si="192"/>
      </c>
      <c r="BH147" s="81">
        <f t="shared" si="193"/>
      </c>
      <c r="BI147" s="82">
        <f t="shared" si="194"/>
      </c>
      <c r="BJ147" s="81">
        <f t="shared" si="195"/>
      </c>
      <c r="BK147" s="82">
        <f t="shared" si="196"/>
      </c>
      <c r="BL147" s="81">
        <f t="shared" si="197"/>
      </c>
      <c r="BM147" s="82">
        <f t="shared" si="198"/>
      </c>
      <c r="BN147" s="81">
        <f t="shared" si="199"/>
      </c>
      <c r="BO147" s="82">
        <f t="shared" si="200"/>
      </c>
      <c r="BP147" s="81">
        <f t="shared" si="201"/>
      </c>
      <c r="BQ147" s="82">
        <f t="shared" si="202"/>
      </c>
      <c r="BR147" s="81">
        <f t="shared" si="203"/>
      </c>
      <c r="BS147" s="82">
        <f t="shared" si="204"/>
      </c>
      <c r="BT147" s="81">
        <f t="shared" si="205"/>
      </c>
      <c r="BU147" s="82">
        <f t="shared" si="206"/>
      </c>
      <c r="BV147" s="81">
        <f t="shared" si="207"/>
      </c>
      <c r="BW147" s="82">
        <f t="shared" si="208"/>
      </c>
      <c r="BX147" s="81">
        <f t="shared" si="209"/>
      </c>
      <c r="BY147" s="82">
        <f t="shared" si="210"/>
      </c>
      <c r="BZ147" s="82">
        <f t="shared" si="211"/>
      </c>
      <c r="CA147" s="85">
        <f t="shared" si="212"/>
      </c>
      <c r="CG147" s="136"/>
      <c r="CH147" s="136"/>
      <c r="CI147" s="136"/>
      <c r="CJ147" s="135">
        <f t="shared" si="213"/>
      </c>
      <c r="CK147" s="135">
        <f t="shared" si="214"/>
        <v>0</v>
      </c>
      <c r="CL147" s="135">
        <f t="shared" si="215"/>
        <v>0</v>
      </c>
      <c r="CM147" s="135">
        <f t="shared" si="216"/>
        <v>0</v>
      </c>
      <c r="CN147" s="204">
        <f>TRIM('選手名簿'!G140)</f>
      </c>
      <c r="CO147" s="204">
        <f>TRIM('選手名簿'!H140)</f>
      </c>
      <c r="CQ147" s="179"/>
    </row>
    <row r="148" spans="1:95" s="74" customFormat="1" ht="14.25">
      <c r="A148" s="74">
        <f t="shared" si="161"/>
      </c>
      <c r="B148" s="74">
        <f t="shared" si="162"/>
      </c>
      <c r="C148" s="19">
        <v>138</v>
      </c>
      <c r="D148" s="198">
        <f>TRIM('選手名簿'!E141)</f>
      </c>
      <c r="E148" s="205">
        <f t="shared" si="163"/>
      </c>
      <c r="F148" s="205">
        <f t="shared" si="164"/>
      </c>
      <c r="G148" s="200">
        <f>TRIM('選手名簿'!J141)</f>
      </c>
      <c r="H148" s="200">
        <f>TRIM('選手名簿'!I141)</f>
      </c>
      <c r="I148" s="76"/>
      <c r="J148" s="125"/>
      <c r="K148" s="77">
        <f t="shared" si="154"/>
      </c>
      <c r="L148" s="78"/>
      <c r="M148" s="125"/>
      <c r="N148" s="77">
        <f t="shared" si="155"/>
      </c>
      <c r="O148" s="78"/>
      <c r="P148" s="79"/>
      <c r="Q148" s="77">
        <f t="shared" si="156"/>
      </c>
      <c r="R148" s="127"/>
      <c r="S148" s="80">
        <f t="shared" si="149"/>
        <v>0</v>
      </c>
      <c r="T148" s="80">
        <f t="shared" si="165"/>
      </c>
      <c r="U148" s="80">
        <f t="shared" si="166"/>
      </c>
      <c r="V148" s="129"/>
      <c r="W148" s="75">
        <f>IF(V148="","",CONCATENATE(V148,DATA!J143))</f>
      </c>
      <c r="X148" s="81">
        <f t="shared" si="167"/>
      </c>
      <c r="Y148" s="81">
        <f t="shared" si="217"/>
      </c>
      <c r="Z148" s="82">
        <f t="shared" si="218"/>
      </c>
      <c r="AA148" s="81">
        <f t="shared" si="219"/>
      </c>
      <c r="AB148" s="82">
        <f t="shared" si="220"/>
      </c>
      <c r="AC148" s="81">
        <f t="shared" si="168"/>
      </c>
      <c r="AD148" s="82">
        <f t="shared" si="169"/>
      </c>
      <c r="AE148" s="81">
        <f t="shared" si="170"/>
      </c>
      <c r="AF148" s="82">
        <f t="shared" si="171"/>
      </c>
      <c r="AG148" s="81">
        <f t="shared" si="172"/>
      </c>
      <c r="AH148" s="82">
        <f t="shared" si="173"/>
      </c>
      <c r="AI148" s="81">
        <f t="shared" si="174"/>
      </c>
      <c r="AJ148" s="82">
        <f t="shared" si="175"/>
      </c>
      <c r="AK148" s="81">
        <f t="shared" si="176"/>
      </c>
      <c r="AL148" s="82">
        <f t="shared" si="177"/>
      </c>
      <c r="AM148" s="81">
        <f t="shared" si="178"/>
      </c>
      <c r="AN148" s="82">
        <f t="shared" si="179"/>
      </c>
      <c r="AO148" s="81">
        <f t="shared" si="157"/>
      </c>
      <c r="AP148" s="82">
        <f t="shared" si="158"/>
      </c>
      <c r="AQ148" s="81">
        <f t="shared" si="180"/>
      </c>
      <c r="AR148" s="82">
        <f t="shared" si="181"/>
      </c>
      <c r="AS148" s="81">
        <f t="shared" si="159"/>
      </c>
      <c r="AT148" s="82">
        <f t="shared" si="160"/>
      </c>
      <c r="AU148" s="81">
        <f t="shared" si="182"/>
      </c>
      <c r="AV148" s="82">
        <f t="shared" si="183"/>
      </c>
      <c r="AW148" s="82">
        <f t="shared" si="184"/>
      </c>
      <c r="AX148" s="83">
        <f t="shared" si="185"/>
      </c>
      <c r="AY148" s="131"/>
      <c r="AZ148" s="84">
        <f>IF(AY148="","",CONCATENATE(AY148,DATA!J143))</f>
      </c>
      <c r="BA148" s="81">
        <f t="shared" si="186"/>
      </c>
      <c r="BB148" s="81">
        <f t="shared" si="187"/>
      </c>
      <c r="BC148" s="82">
        <f t="shared" si="188"/>
      </c>
      <c r="BD148" s="81">
        <f t="shared" si="189"/>
      </c>
      <c r="BE148" s="82">
        <f t="shared" si="190"/>
      </c>
      <c r="BF148" s="81">
        <f t="shared" si="191"/>
      </c>
      <c r="BG148" s="82">
        <f t="shared" si="192"/>
      </c>
      <c r="BH148" s="81">
        <f t="shared" si="193"/>
      </c>
      <c r="BI148" s="82">
        <f t="shared" si="194"/>
      </c>
      <c r="BJ148" s="81">
        <f t="shared" si="195"/>
      </c>
      <c r="BK148" s="82">
        <f t="shared" si="196"/>
      </c>
      <c r="BL148" s="81">
        <f t="shared" si="197"/>
      </c>
      <c r="BM148" s="82">
        <f t="shared" si="198"/>
      </c>
      <c r="BN148" s="81">
        <f t="shared" si="199"/>
      </c>
      <c r="BO148" s="82">
        <f t="shared" si="200"/>
      </c>
      <c r="BP148" s="81">
        <f t="shared" si="201"/>
      </c>
      <c r="BQ148" s="82">
        <f t="shared" si="202"/>
      </c>
      <c r="BR148" s="81">
        <f t="shared" si="203"/>
      </c>
      <c r="BS148" s="82">
        <f t="shared" si="204"/>
      </c>
      <c r="BT148" s="81">
        <f t="shared" si="205"/>
      </c>
      <c r="BU148" s="82">
        <f t="shared" si="206"/>
      </c>
      <c r="BV148" s="81">
        <f t="shared" si="207"/>
      </c>
      <c r="BW148" s="82">
        <f t="shared" si="208"/>
      </c>
      <c r="BX148" s="81">
        <f t="shared" si="209"/>
      </c>
      <c r="BY148" s="82">
        <f t="shared" si="210"/>
      </c>
      <c r="BZ148" s="82">
        <f t="shared" si="211"/>
      </c>
      <c r="CA148" s="85">
        <f t="shared" si="212"/>
      </c>
      <c r="CG148" s="136"/>
      <c r="CH148" s="136"/>
      <c r="CI148" s="136"/>
      <c r="CJ148" s="135">
        <f t="shared" si="213"/>
      </c>
      <c r="CK148" s="135">
        <f t="shared" si="214"/>
        <v>0</v>
      </c>
      <c r="CL148" s="135">
        <f t="shared" si="215"/>
        <v>0</v>
      </c>
      <c r="CM148" s="135">
        <f t="shared" si="216"/>
        <v>0</v>
      </c>
      <c r="CN148" s="204">
        <f>TRIM('選手名簿'!G141)</f>
      </c>
      <c r="CO148" s="204">
        <f>TRIM('選手名簿'!H141)</f>
      </c>
      <c r="CQ148" s="179"/>
    </row>
    <row r="149" spans="1:95" s="74" customFormat="1" ht="14.25">
      <c r="A149" s="74">
        <f t="shared" si="161"/>
      </c>
      <c r="B149" s="74">
        <f t="shared" si="162"/>
      </c>
      <c r="C149" s="19">
        <v>139</v>
      </c>
      <c r="D149" s="198">
        <f>TRIM('選手名簿'!E142)</f>
      </c>
      <c r="E149" s="205">
        <f t="shared" si="163"/>
      </c>
      <c r="F149" s="205">
        <f t="shared" si="164"/>
      </c>
      <c r="G149" s="200">
        <f>TRIM('選手名簿'!J142)</f>
      </c>
      <c r="H149" s="200">
        <f>TRIM('選手名簿'!I142)</f>
      </c>
      <c r="I149" s="76"/>
      <c r="J149" s="125"/>
      <c r="K149" s="77">
        <f t="shared" si="154"/>
      </c>
      <c r="L149" s="78"/>
      <c r="M149" s="125"/>
      <c r="N149" s="77">
        <f t="shared" si="155"/>
      </c>
      <c r="O149" s="78"/>
      <c r="P149" s="79"/>
      <c r="Q149" s="77">
        <f t="shared" si="156"/>
      </c>
      <c r="R149" s="127"/>
      <c r="S149" s="80">
        <f t="shared" si="149"/>
        <v>0</v>
      </c>
      <c r="T149" s="80">
        <f t="shared" si="165"/>
      </c>
      <c r="U149" s="80">
        <f t="shared" si="166"/>
      </c>
      <c r="V149" s="129"/>
      <c r="W149" s="75">
        <f>IF(V149="","",CONCATENATE(V149,DATA!J144))</f>
      </c>
      <c r="X149" s="81">
        <f t="shared" si="167"/>
      </c>
      <c r="Y149" s="81">
        <f t="shared" si="217"/>
      </c>
      <c r="Z149" s="82">
        <f t="shared" si="218"/>
      </c>
      <c r="AA149" s="81">
        <f t="shared" si="219"/>
      </c>
      <c r="AB149" s="82">
        <f t="shared" si="220"/>
      </c>
      <c r="AC149" s="81">
        <f t="shared" si="168"/>
      </c>
      <c r="AD149" s="82">
        <f t="shared" si="169"/>
      </c>
      <c r="AE149" s="81">
        <f t="shared" si="170"/>
      </c>
      <c r="AF149" s="82">
        <f t="shared" si="171"/>
      </c>
      <c r="AG149" s="81">
        <f t="shared" si="172"/>
      </c>
      <c r="AH149" s="82">
        <f t="shared" si="173"/>
      </c>
      <c r="AI149" s="81">
        <f t="shared" si="174"/>
      </c>
      <c r="AJ149" s="82">
        <f t="shared" si="175"/>
      </c>
      <c r="AK149" s="81">
        <f t="shared" si="176"/>
      </c>
      <c r="AL149" s="82">
        <f t="shared" si="177"/>
      </c>
      <c r="AM149" s="81">
        <f t="shared" si="178"/>
      </c>
      <c r="AN149" s="82">
        <f t="shared" si="179"/>
      </c>
      <c r="AO149" s="81">
        <f t="shared" si="157"/>
      </c>
      <c r="AP149" s="82">
        <f t="shared" si="158"/>
      </c>
      <c r="AQ149" s="81">
        <f t="shared" si="180"/>
      </c>
      <c r="AR149" s="82">
        <f t="shared" si="181"/>
      </c>
      <c r="AS149" s="81">
        <f t="shared" si="159"/>
      </c>
      <c r="AT149" s="82">
        <f t="shared" si="160"/>
      </c>
      <c r="AU149" s="81">
        <f t="shared" si="182"/>
      </c>
      <c r="AV149" s="82">
        <f t="shared" si="183"/>
      </c>
      <c r="AW149" s="82">
        <f t="shared" si="184"/>
      </c>
      <c r="AX149" s="83">
        <f t="shared" si="185"/>
      </c>
      <c r="AY149" s="131"/>
      <c r="AZ149" s="84">
        <f>IF(AY149="","",CONCATENATE(AY149,DATA!J144))</f>
      </c>
      <c r="BA149" s="81">
        <f t="shared" si="186"/>
      </c>
      <c r="BB149" s="81">
        <f t="shared" si="187"/>
      </c>
      <c r="BC149" s="82">
        <f t="shared" si="188"/>
      </c>
      <c r="BD149" s="81">
        <f t="shared" si="189"/>
      </c>
      <c r="BE149" s="82">
        <f t="shared" si="190"/>
      </c>
      <c r="BF149" s="81">
        <f t="shared" si="191"/>
      </c>
      <c r="BG149" s="82">
        <f t="shared" si="192"/>
      </c>
      <c r="BH149" s="81">
        <f t="shared" si="193"/>
      </c>
      <c r="BI149" s="82">
        <f t="shared" si="194"/>
      </c>
      <c r="BJ149" s="81">
        <f t="shared" si="195"/>
      </c>
      <c r="BK149" s="82">
        <f t="shared" si="196"/>
      </c>
      <c r="BL149" s="81">
        <f t="shared" si="197"/>
      </c>
      <c r="BM149" s="82">
        <f t="shared" si="198"/>
      </c>
      <c r="BN149" s="81">
        <f t="shared" si="199"/>
      </c>
      <c r="BO149" s="82">
        <f t="shared" si="200"/>
      </c>
      <c r="BP149" s="81">
        <f t="shared" si="201"/>
      </c>
      <c r="BQ149" s="82">
        <f t="shared" si="202"/>
      </c>
      <c r="BR149" s="81">
        <f t="shared" si="203"/>
      </c>
      <c r="BS149" s="82">
        <f t="shared" si="204"/>
      </c>
      <c r="BT149" s="81">
        <f t="shared" si="205"/>
      </c>
      <c r="BU149" s="82">
        <f t="shared" si="206"/>
      </c>
      <c r="BV149" s="81">
        <f t="shared" si="207"/>
      </c>
      <c r="BW149" s="82">
        <f t="shared" si="208"/>
      </c>
      <c r="BX149" s="81">
        <f t="shared" si="209"/>
      </c>
      <c r="BY149" s="82">
        <f t="shared" si="210"/>
      </c>
      <c r="BZ149" s="82">
        <f t="shared" si="211"/>
      </c>
      <c r="CA149" s="85">
        <f t="shared" si="212"/>
      </c>
      <c r="CG149" s="136"/>
      <c r="CH149" s="136"/>
      <c r="CI149" s="136"/>
      <c r="CJ149" s="135">
        <f t="shared" si="213"/>
      </c>
      <c r="CK149" s="135">
        <f t="shared" si="214"/>
        <v>0</v>
      </c>
      <c r="CL149" s="135">
        <f t="shared" si="215"/>
        <v>0</v>
      </c>
      <c r="CM149" s="135">
        <f t="shared" si="216"/>
        <v>0</v>
      </c>
      <c r="CN149" s="204">
        <f>TRIM('選手名簿'!G142)</f>
      </c>
      <c r="CO149" s="204">
        <f>TRIM('選手名簿'!H142)</f>
      </c>
      <c r="CQ149" s="179"/>
    </row>
    <row r="150" spans="1:95" s="74" customFormat="1" ht="14.25">
      <c r="A150" s="74">
        <f t="shared" si="161"/>
      </c>
      <c r="B150" s="74">
        <f t="shared" si="162"/>
      </c>
      <c r="C150" s="19">
        <v>140</v>
      </c>
      <c r="D150" s="198">
        <f>TRIM('選手名簿'!E143)</f>
      </c>
      <c r="E150" s="205">
        <f t="shared" si="163"/>
      </c>
      <c r="F150" s="205">
        <f t="shared" si="164"/>
      </c>
      <c r="G150" s="200">
        <f>TRIM('選手名簿'!J143)</f>
      </c>
      <c r="H150" s="200">
        <f>TRIM('選手名簿'!I143)</f>
      </c>
      <c r="I150" s="76"/>
      <c r="J150" s="125"/>
      <c r="K150" s="77">
        <f t="shared" si="154"/>
      </c>
      <c r="L150" s="78"/>
      <c r="M150" s="125"/>
      <c r="N150" s="77">
        <f t="shared" si="155"/>
      </c>
      <c r="O150" s="78"/>
      <c r="P150" s="79"/>
      <c r="Q150" s="77">
        <f t="shared" si="156"/>
      </c>
      <c r="R150" s="127"/>
      <c r="S150" s="80">
        <f t="shared" si="149"/>
        <v>0</v>
      </c>
      <c r="T150" s="80">
        <f t="shared" si="165"/>
      </c>
      <c r="U150" s="80">
        <f t="shared" si="166"/>
      </c>
      <c r="V150" s="129"/>
      <c r="W150" s="75">
        <f>IF(V150="","",CONCATENATE(V150,DATA!J145))</f>
      </c>
      <c r="X150" s="81">
        <f t="shared" si="167"/>
      </c>
      <c r="Y150" s="81">
        <f t="shared" si="217"/>
      </c>
      <c r="Z150" s="82">
        <f t="shared" si="218"/>
      </c>
      <c r="AA150" s="81">
        <f t="shared" si="219"/>
      </c>
      <c r="AB150" s="82">
        <f t="shared" si="220"/>
      </c>
      <c r="AC150" s="81">
        <f t="shared" si="168"/>
      </c>
      <c r="AD150" s="82">
        <f t="shared" si="169"/>
      </c>
      <c r="AE150" s="81">
        <f t="shared" si="170"/>
      </c>
      <c r="AF150" s="82">
        <f t="shared" si="171"/>
      </c>
      <c r="AG150" s="81">
        <f t="shared" si="172"/>
      </c>
      <c r="AH150" s="82">
        <f t="shared" si="173"/>
      </c>
      <c r="AI150" s="81">
        <f t="shared" si="174"/>
      </c>
      <c r="AJ150" s="82">
        <f t="shared" si="175"/>
      </c>
      <c r="AK150" s="81">
        <f t="shared" si="176"/>
      </c>
      <c r="AL150" s="82">
        <f t="shared" si="177"/>
      </c>
      <c r="AM150" s="81">
        <f t="shared" si="178"/>
      </c>
      <c r="AN150" s="82">
        <f t="shared" si="179"/>
      </c>
      <c r="AO150" s="81">
        <f t="shared" si="157"/>
      </c>
      <c r="AP150" s="82">
        <f t="shared" si="158"/>
      </c>
      <c r="AQ150" s="81">
        <f t="shared" si="180"/>
      </c>
      <c r="AR150" s="82">
        <f t="shared" si="181"/>
      </c>
      <c r="AS150" s="81">
        <f t="shared" si="159"/>
      </c>
      <c r="AT150" s="82">
        <f t="shared" si="160"/>
      </c>
      <c r="AU150" s="81">
        <f t="shared" si="182"/>
      </c>
      <c r="AV150" s="82">
        <f t="shared" si="183"/>
      </c>
      <c r="AW150" s="82">
        <f t="shared" si="184"/>
      </c>
      <c r="AX150" s="83">
        <f t="shared" si="185"/>
      </c>
      <c r="AY150" s="131"/>
      <c r="AZ150" s="84">
        <f>IF(AY150="","",CONCATENATE(AY150,DATA!J145))</f>
      </c>
      <c r="BA150" s="81">
        <f t="shared" si="186"/>
      </c>
      <c r="BB150" s="81">
        <f t="shared" si="187"/>
      </c>
      <c r="BC150" s="82">
        <f t="shared" si="188"/>
      </c>
      <c r="BD150" s="81">
        <f t="shared" si="189"/>
      </c>
      <c r="BE150" s="82">
        <f t="shared" si="190"/>
      </c>
      <c r="BF150" s="81">
        <f t="shared" si="191"/>
      </c>
      <c r="BG150" s="82">
        <f t="shared" si="192"/>
      </c>
      <c r="BH150" s="81">
        <f t="shared" si="193"/>
      </c>
      <c r="BI150" s="82">
        <f t="shared" si="194"/>
      </c>
      <c r="BJ150" s="81">
        <f t="shared" si="195"/>
      </c>
      <c r="BK150" s="82">
        <f t="shared" si="196"/>
      </c>
      <c r="BL150" s="81">
        <f t="shared" si="197"/>
      </c>
      <c r="BM150" s="82">
        <f t="shared" si="198"/>
      </c>
      <c r="BN150" s="81">
        <f t="shared" si="199"/>
      </c>
      <c r="BO150" s="82">
        <f t="shared" si="200"/>
      </c>
      <c r="BP150" s="81">
        <f t="shared" si="201"/>
      </c>
      <c r="BQ150" s="82">
        <f t="shared" si="202"/>
      </c>
      <c r="BR150" s="81">
        <f t="shared" si="203"/>
      </c>
      <c r="BS150" s="82">
        <f t="shared" si="204"/>
      </c>
      <c r="BT150" s="81">
        <f t="shared" si="205"/>
      </c>
      <c r="BU150" s="82">
        <f t="shared" si="206"/>
      </c>
      <c r="BV150" s="81">
        <f t="shared" si="207"/>
      </c>
      <c r="BW150" s="82">
        <f t="shared" si="208"/>
      </c>
      <c r="BX150" s="81">
        <f t="shared" si="209"/>
      </c>
      <c r="BY150" s="82">
        <f t="shared" si="210"/>
      </c>
      <c r="BZ150" s="82">
        <f t="shared" si="211"/>
      </c>
      <c r="CA150" s="85">
        <f t="shared" si="212"/>
      </c>
      <c r="CG150" s="136"/>
      <c r="CH150" s="136"/>
      <c r="CI150" s="136"/>
      <c r="CJ150" s="135">
        <f t="shared" si="213"/>
      </c>
      <c r="CK150" s="135">
        <f t="shared" si="214"/>
        <v>0</v>
      </c>
      <c r="CL150" s="135">
        <f t="shared" si="215"/>
        <v>0</v>
      </c>
      <c r="CM150" s="135">
        <f t="shared" si="216"/>
        <v>0</v>
      </c>
      <c r="CN150" s="204">
        <f>TRIM('選手名簿'!G143)</f>
      </c>
      <c r="CO150" s="204">
        <f>TRIM('選手名簿'!H143)</f>
      </c>
      <c r="CQ150" s="179"/>
    </row>
    <row r="151" spans="1:95" s="74" customFormat="1" ht="14.25">
      <c r="A151" s="74">
        <f t="shared" si="161"/>
      </c>
      <c r="B151" s="74">
        <f t="shared" si="162"/>
      </c>
      <c r="C151" s="19">
        <v>141</v>
      </c>
      <c r="D151" s="198">
        <f>TRIM('選手名簿'!E144)</f>
      </c>
      <c r="E151" s="205">
        <f t="shared" si="163"/>
      </c>
      <c r="F151" s="205">
        <f t="shared" si="164"/>
      </c>
      <c r="G151" s="200">
        <f>TRIM('選手名簿'!J144)</f>
      </c>
      <c r="H151" s="200">
        <f>TRIM('選手名簿'!I144)</f>
      </c>
      <c r="I151" s="76"/>
      <c r="J151" s="125"/>
      <c r="K151" s="77">
        <f t="shared" si="154"/>
      </c>
      <c r="L151" s="78"/>
      <c r="M151" s="125"/>
      <c r="N151" s="77">
        <f t="shared" si="155"/>
      </c>
      <c r="O151" s="78"/>
      <c r="P151" s="79"/>
      <c r="Q151" s="77">
        <f t="shared" si="156"/>
      </c>
      <c r="R151" s="127"/>
      <c r="S151" s="80">
        <f t="shared" si="149"/>
        <v>0</v>
      </c>
      <c r="T151" s="80">
        <f t="shared" si="165"/>
      </c>
      <c r="U151" s="80">
        <f t="shared" si="166"/>
      </c>
      <c r="V151" s="129"/>
      <c r="W151" s="75">
        <f>IF(V151="","",CONCATENATE(V151,DATA!J146))</f>
      </c>
      <c r="X151" s="81">
        <f t="shared" si="167"/>
      </c>
      <c r="Y151" s="81">
        <f t="shared" si="217"/>
      </c>
      <c r="Z151" s="82">
        <f t="shared" si="218"/>
      </c>
      <c r="AA151" s="81">
        <f t="shared" si="219"/>
      </c>
      <c r="AB151" s="82">
        <f t="shared" si="220"/>
      </c>
      <c r="AC151" s="81">
        <f t="shared" si="168"/>
      </c>
      <c r="AD151" s="82">
        <f t="shared" si="169"/>
      </c>
      <c r="AE151" s="81">
        <f t="shared" si="170"/>
      </c>
      <c r="AF151" s="82">
        <f t="shared" si="171"/>
      </c>
      <c r="AG151" s="81">
        <f t="shared" si="172"/>
      </c>
      <c r="AH151" s="82">
        <f t="shared" si="173"/>
      </c>
      <c r="AI151" s="81">
        <f t="shared" si="174"/>
      </c>
      <c r="AJ151" s="82">
        <f t="shared" si="175"/>
      </c>
      <c r="AK151" s="81">
        <f t="shared" si="176"/>
      </c>
      <c r="AL151" s="82">
        <f t="shared" si="177"/>
      </c>
      <c r="AM151" s="81">
        <f t="shared" si="178"/>
      </c>
      <c r="AN151" s="82">
        <f t="shared" si="179"/>
      </c>
      <c r="AO151" s="81">
        <f t="shared" si="157"/>
      </c>
      <c r="AP151" s="82">
        <f t="shared" si="158"/>
      </c>
      <c r="AQ151" s="81">
        <f t="shared" si="180"/>
      </c>
      <c r="AR151" s="82">
        <f t="shared" si="181"/>
      </c>
      <c r="AS151" s="81">
        <f t="shared" si="159"/>
      </c>
      <c r="AT151" s="82">
        <f t="shared" si="160"/>
      </c>
      <c r="AU151" s="81">
        <f t="shared" si="182"/>
      </c>
      <c r="AV151" s="82">
        <f t="shared" si="183"/>
      </c>
      <c r="AW151" s="82">
        <f t="shared" si="184"/>
      </c>
      <c r="AX151" s="83">
        <f t="shared" si="185"/>
      </c>
      <c r="AY151" s="131"/>
      <c r="AZ151" s="84">
        <f>IF(AY151="","",CONCATENATE(AY151,DATA!J146))</f>
      </c>
      <c r="BA151" s="81">
        <f t="shared" si="186"/>
      </c>
      <c r="BB151" s="81">
        <f t="shared" si="187"/>
      </c>
      <c r="BC151" s="82">
        <f t="shared" si="188"/>
      </c>
      <c r="BD151" s="81">
        <f t="shared" si="189"/>
      </c>
      <c r="BE151" s="82">
        <f t="shared" si="190"/>
      </c>
      <c r="BF151" s="81">
        <f t="shared" si="191"/>
      </c>
      <c r="BG151" s="82">
        <f t="shared" si="192"/>
      </c>
      <c r="BH151" s="81">
        <f t="shared" si="193"/>
      </c>
      <c r="BI151" s="82">
        <f t="shared" si="194"/>
      </c>
      <c r="BJ151" s="81">
        <f t="shared" si="195"/>
      </c>
      <c r="BK151" s="82">
        <f t="shared" si="196"/>
      </c>
      <c r="BL151" s="81">
        <f t="shared" si="197"/>
      </c>
      <c r="BM151" s="82">
        <f t="shared" si="198"/>
      </c>
      <c r="BN151" s="81">
        <f t="shared" si="199"/>
      </c>
      <c r="BO151" s="82">
        <f t="shared" si="200"/>
      </c>
      <c r="BP151" s="81">
        <f t="shared" si="201"/>
      </c>
      <c r="BQ151" s="82">
        <f t="shared" si="202"/>
      </c>
      <c r="BR151" s="81">
        <f t="shared" si="203"/>
      </c>
      <c r="BS151" s="82">
        <f t="shared" si="204"/>
      </c>
      <c r="BT151" s="81">
        <f t="shared" si="205"/>
      </c>
      <c r="BU151" s="82">
        <f t="shared" si="206"/>
      </c>
      <c r="BV151" s="81">
        <f t="shared" si="207"/>
      </c>
      <c r="BW151" s="82">
        <f t="shared" si="208"/>
      </c>
      <c r="BX151" s="81">
        <f t="shared" si="209"/>
      </c>
      <c r="BY151" s="82">
        <f t="shared" si="210"/>
      </c>
      <c r="BZ151" s="82">
        <f t="shared" si="211"/>
      </c>
      <c r="CA151" s="85">
        <f t="shared" si="212"/>
      </c>
      <c r="CG151" s="136"/>
      <c r="CH151" s="136"/>
      <c r="CI151" s="136"/>
      <c r="CJ151" s="135">
        <f t="shared" si="213"/>
      </c>
      <c r="CK151" s="135">
        <f t="shared" si="214"/>
        <v>0</v>
      </c>
      <c r="CL151" s="135">
        <f t="shared" si="215"/>
        <v>0</v>
      </c>
      <c r="CM151" s="135">
        <f t="shared" si="216"/>
        <v>0</v>
      </c>
      <c r="CN151" s="204">
        <f>TRIM('選手名簿'!G144)</f>
      </c>
      <c r="CO151" s="204">
        <f>TRIM('選手名簿'!H144)</f>
      </c>
      <c r="CQ151" s="179"/>
    </row>
    <row r="152" spans="1:95" s="74" customFormat="1" ht="14.25">
      <c r="A152" s="74">
        <f t="shared" si="161"/>
      </c>
      <c r="B152" s="74">
        <f t="shared" si="162"/>
      </c>
      <c r="C152" s="19">
        <v>142</v>
      </c>
      <c r="D152" s="198">
        <f>TRIM('選手名簿'!E145)</f>
      </c>
      <c r="E152" s="205">
        <f t="shared" si="163"/>
      </c>
      <c r="F152" s="205">
        <f t="shared" si="164"/>
      </c>
      <c r="G152" s="200">
        <f>TRIM('選手名簿'!J145)</f>
      </c>
      <c r="H152" s="200">
        <f>TRIM('選手名簿'!I145)</f>
      </c>
      <c r="I152" s="76"/>
      <c r="J152" s="125"/>
      <c r="K152" s="77">
        <f t="shared" si="154"/>
      </c>
      <c r="L152" s="78"/>
      <c r="M152" s="125"/>
      <c r="N152" s="77">
        <f t="shared" si="155"/>
      </c>
      <c r="O152" s="78"/>
      <c r="P152" s="79"/>
      <c r="Q152" s="77">
        <f t="shared" si="156"/>
      </c>
      <c r="R152" s="127"/>
      <c r="S152" s="80">
        <f t="shared" si="149"/>
        <v>0</v>
      </c>
      <c r="T152" s="80">
        <f t="shared" si="165"/>
      </c>
      <c r="U152" s="80">
        <f t="shared" si="166"/>
      </c>
      <c r="V152" s="129"/>
      <c r="W152" s="75">
        <f>IF(V152="","",CONCATENATE(V152,DATA!J147))</f>
      </c>
      <c r="X152" s="81">
        <f t="shared" si="167"/>
      </c>
      <c r="Y152" s="81">
        <f t="shared" si="217"/>
      </c>
      <c r="Z152" s="82">
        <f t="shared" si="218"/>
      </c>
      <c r="AA152" s="81">
        <f t="shared" si="219"/>
      </c>
      <c r="AB152" s="82">
        <f t="shared" si="220"/>
      </c>
      <c r="AC152" s="81">
        <f t="shared" si="168"/>
      </c>
      <c r="AD152" s="82">
        <f t="shared" si="169"/>
      </c>
      <c r="AE152" s="81">
        <f t="shared" si="170"/>
      </c>
      <c r="AF152" s="82">
        <f t="shared" si="171"/>
      </c>
      <c r="AG152" s="81">
        <f t="shared" si="172"/>
      </c>
      <c r="AH152" s="82">
        <f t="shared" si="173"/>
      </c>
      <c r="AI152" s="81">
        <f t="shared" si="174"/>
      </c>
      <c r="AJ152" s="82">
        <f t="shared" si="175"/>
      </c>
      <c r="AK152" s="81">
        <f t="shared" si="176"/>
      </c>
      <c r="AL152" s="82">
        <f t="shared" si="177"/>
      </c>
      <c r="AM152" s="81">
        <f t="shared" si="178"/>
      </c>
      <c r="AN152" s="82">
        <f t="shared" si="179"/>
      </c>
      <c r="AO152" s="81">
        <f t="shared" si="157"/>
      </c>
      <c r="AP152" s="82">
        <f t="shared" si="158"/>
      </c>
      <c r="AQ152" s="81">
        <f t="shared" si="180"/>
      </c>
      <c r="AR152" s="82">
        <f t="shared" si="181"/>
      </c>
      <c r="AS152" s="81">
        <f t="shared" si="159"/>
      </c>
      <c r="AT152" s="82">
        <f t="shared" si="160"/>
      </c>
      <c r="AU152" s="81">
        <f t="shared" si="182"/>
      </c>
      <c r="AV152" s="82">
        <f t="shared" si="183"/>
      </c>
      <c r="AW152" s="82">
        <f t="shared" si="184"/>
      </c>
      <c r="AX152" s="83">
        <f t="shared" si="185"/>
      </c>
      <c r="AY152" s="131"/>
      <c r="AZ152" s="84">
        <f>IF(AY152="","",CONCATENATE(AY152,DATA!J147))</f>
      </c>
      <c r="BA152" s="81">
        <f t="shared" si="186"/>
      </c>
      <c r="BB152" s="81">
        <f t="shared" si="187"/>
      </c>
      <c r="BC152" s="82">
        <f t="shared" si="188"/>
      </c>
      <c r="BD152" s="81">
        <f t="shared" si="189"/>
      </c>
      <c r="BE152" s="82">
        <f t="shared" si="190"/>
      </c>
      <c r="BF152" s="81">
        <f t="shared" si="191"/>
      </c>
      <c r="BG152" s="82">
        <f t="shared" si="192"/>
      </c>
      <c r="BH152" s="81">
        <f t="shared" si="193"/>
      </c>
      <c r="BI152" s="82">
        <f t="shared" si="194"/>
      </c>
      <c r="BJ152" s="81">
        <f t="shared" si="195"/>
      </c>
      <c r="BK152" s="82">
        <f t="shared" si="196"/>
      </c>
      <c r="BL152" s="81">
        <f t="shared" si="197"/>
      </c>
      <c r="BM152" s="82">
        <f t="shared" si="198"/>
      </c>
      <c r="BN152" s="81">
        <f t="shared" si="199"/>
      </c>
      <c r="BO152" s="82">
        <f t="shared" si="200"/>
      </c>
      <c r="BP152" s="81">
        <f t="shared" si="201"/>
      </c>
      <c r="BQ152" s="82">
        <f t="shared" si="202"/>
      </c>
      <c r="BR152" s="81">
        <f t="shared" si="203"/>
      </c>
      <c r="BS152" s="82">
        <f t="shared" si="204"/>
      </c>
      <c r="BT152" s="81">
        <f t="shared" si="205"/>
      </c>
      <c r="BU152" s="82">
        <f t="shared" si="206"/>
      </c>
      <c r="BV152" s="81">
        <f t="shared" si="207"/>
      </c>
      <c r="BW152" s="82">
        <f t="shared" si="208"/>
      </c>
      <c r="BX152" s="81">
        <f t="shared" si="209"/>
      </c>
      <c r="BY152" s="82">
        <f t="shared" si="210"/>
      </c>
      <c r="BZ152" s="82">
        <f t="shared" si="211"/>
      </c>
      <c r="CA152" s="85">
        <f t="shared" si="212"/>
      </c>
      <c r="CG152" s="136"/>
      <c r="CH152" s="136"/>
      <c r="CI152" s="136"/>
      <c r="CJ152" s="135">
        <f t="shared" si="213"/>
      </c>
      <c r="CK152" s="135">
        <f t="shared" si="214"/>
        <v>0</v>
      </c>
      <c r="CL152" s="135">
        <f t="shared" si="215"/>
        <v>0</v>
      </c>
      <c r="CM152" s="135">
        <f t="shared" si="216"/>
        <v>0</v>
      </c>
      <c r="CN152" s="204">
        <f>TRIM('選手名簿'!G145)</f>
      </c>
      <c r="CO152" s="204">
        <f>TRIM('選手名簿'!H145)</f>
      </c>
      <c r="CQ152" s="179"/>
    </row>
    <row r="153" spans="1:95" s="74" customFormat="1" ht="14.25">
      <c r="A153" s="74">
        <f t="shared" si="161"/>
      </c>
      <c r="B153" s="74">
        <f t="shared" si="162"/>
      </c>
      <c r="C153" s="19">
        <v>143</v>
      </c>
      <c r="D153" s="198">
        <f>TRIM('選手名簿'!E146)</f>
      </c>
      <c r="E153" s="205">
        <f t="shared" si="163"/>
      </c>
      <c r="F153" s="205">
        <f t="shared" si="164"/>
      </c>
      <c r="G153" s="200">
        <f>TRIM('選手名簿'!J146)</f>
      </c>
      <c r="H153" s="200">
        <f>TRIM('選手名簿'!I146)</f>
      </c>
      <c r="I153" s="76"/>
      <c r="J153" s="125"/>
      <c r="K153" s="77">
        <f t="shared" si="154"/>
      </c>
      <c r="L153" s="78"/>
      <c r="M153" s="125"/>
      <c r="N153" s="77">
        <f t="shared" si="155"/>
      </c>
      <c r="O153" s="78"/>
      <c r="P153" s="79"/>
      <c r="Q153" s="77">
        <f t="shared" si="156"/>
      </c>
      <c r="R153" s="127"/>
      <c r="S153" s="80">
        <f t="shared" si="149"/>
        <v>0</v>
      </c>
      <c r="T153" s="80">
        <f t="shared" si="165"/>
      </c>
      <c r="U153" s="80">
        <f t="shared" si="166"/>
      </c>
      <c r="V153" s="129"/>
      <c r="W153" s="75">
        <f>IF(V153="","",CONCATENATE(V153,DATA!J148))</f>
      </c>
      <c r="X153" s="81">
        <f t="shared" si="167"/>
      </c>
      <c r="Y153" s="81">
        <f t="shared" si="217"/>
      </c>
      <c r="Z153" s="82">
        <f t="shared" si="218"/>
      </c>
      <c r="AA153" s="81">
        <f t="shared" si="219"/>
      </c>
      <c r="AB153" s="82">
        <f t="shared" si="220"/>
      </c>
      <c r="AC153" s="81">
        <f t="shared" si="168"/>
      </c>
      <c r="AD153" s="82">
        <f t="shared" si="169"/>
      </c>
      <c r="AE153" s="81">
        <f t="shared" si="170"/>
      </c>
      <c r="AF153" s="82">
        <f t="shared" si="171"/>
      </c>
      <c r="AG153" s="81">
        <f t="shared" si="172"/>
      </c>
      <c r="AH153" s="82">
        <f t="shared" si="173"/>
      </c>
      <c r="AI153" s="81">
        <f t="shared" si="174"/>
      </c>
      <c r="AJ153" s="82">
        <f t="shared" si="175"/>
      </c>
      <c r="AK153" s="81">
        <f t="shared" si="176"/>
      </c>
      <c r="AL153" s="82">
        <f t="shared" si="177"/>
      </c>
      <c r="AM153" s="81">
        <f t="shared" si="178"/>
      </c>
      <c r="AN153" s="82">
        <f t="shared" si="179"/>
      </c>
      <c r="AO153" s="81">
        <f t="shared" si="157"/>
      </c>
      <c r="AP153" s="82">
        <f t="shared" si="158"/>
      </c>
      <c r="AQ153" s="81">
        <f t="shared" si="180"/>
      </c>
      <c r="AR153" s="82">
        <f t="shared" si="181"/>
      </c>
      <c r="AS153" s="81">
        <f t="shared" si="159"/>
      </c>
      <c r="AT153" s="82">
        <f t="shared" si="160"/>
      </c>
      <c r="AU153" s="81">
        <f t="shared" si="182"/>
      </c>
      <c r="AV153" s="82">
        <f t="shared" si="183"/>
      </c>
      <c r="AW153" s="82">
        <f t="shared" si="184"/>
      </c>
      <c r="AX153" s="83">
        <f t="shared" si="185"/>
      </c>
      <c r="AY153" s="131"/>
      <c r="AZ153" s="84">
        <f>IF(AY153="","",CONCATENATE(AY153,DATA!J148))</f>
      </c>
      <c r="BA153" s="81">
        <f t="shared" si="186"/>
      </c>
      <c r="BB153" s="81">
        <f t="shared" si="187"/>
      </c>
      <c r="BC153" s="82">
        <f t="shared" si="188"/>
      </c>
      <c r="BD153" s="81">
        <f t="shared" si="189"/>
      </c>
      <c r="BE153" s="82">
        <f t="shared" si="190"/>
      </c>
      <c r="BF153" s="81">
        <f t="shared" si="191"/>
      </c>
      <c r="BG153" s="82">
        <f t="shared" si="192"/>
      </c>
      <c r="BH153" s="81">
        <f t="shared" si="193"/>
      </c>
      <c r="BI153" s="82">
        <f t="shared" si="194"/>
      </c>
      <c r="BJ153" s="81">
        <f t="shared" si="195"/>
      </c>
      <c r="BK153" s="82">
        <f t="shared" si="196"/>
      </c>
      <c r="BL153" s="81">
        <f t="shared" si="197"/>
      </c>
      <c r="BM153" s="82">
        <f t="shared" si="198"/>
      </c>
      <c r="BN153" s="81">
        <f t="shared" si="199"/>
      </c>
      <c r="BO153" s="82">
        <f t="shared" si="200"/>
      </c>
      <c r="BP153" s="81">
        <f t="shared" si="201"/>
      </c>
      <c r="BQ153" s="82">
        <f t="shared" si="202"/>
      </c>
      <c r="BR153" s="81">
        <f t="shared" si="203"/>
      </c>
      <c r="BS153" s="82">
        <f t="shared" si="204"/>
      </c>
      <c r="BT153" s="81">
        <f t="shared" si="205"/>
      </c>
      <c r="BU153" s="82">
        <f t="shared" si="206"/>
      </c>
      <c r="BV153" s="81">
        <f t="shared" si="207"/>
      </c>
      <c r="BW153" s="82">
        <f t="shared" si="208"/>
      </c>
      <c r="BX153" s="81">
        <f t="shared" si="209"/>
      </c>
      <c r="BY153" s="82">
        <f t="shared" si="210"/>
      </c>
      <c r="BZ153" s="82">
        <f t="shared" si="211"/>
      </c>
      <c r="CA153" s="85">
        <f t="shared" si="212"/>
      </c>
      <c r="CG153" s="136"/>
      <c r="CH153" s="136"/>
      <c r="CI153" s="136"/>
      <c r="CJ153" s="135">
        <f t="shared" si="213"/>
      </c>
      <c r="CK153" s="135">
        <f t="shared" si="214"/>
        <v>0</v>
      </c>
      <c r="CL153" s="135">
        <f t="shared" si="215"/>
        <v>0</v>
      </c>
      <c r="CM153" s="135">
        <f t="shared" si="216"/>
        <v>0</v>
      </c>
      <c r="CN153" s="204">
        <f>TRIM('選手名簿'!G146)</f>
      </c>
      <c r="CO153" s="204">
        <f>TRIM('選手名簿'!H146)</f>
      </c>
      <c r="CQ153" s="179"/>
    </row>
    <row r="154" spans="1:95" s="74" customFormat="1" ht="14.25">
      <c r="A154" s="74">
        <f t="shared" si="161"/>
      </c>
      <c r="B154" s="74">
        <f t="shared" si="162"/>
      </c>
      <c r="C154" s="19">
        <v>144</v>
      </c>
      <c r="D154" s="198">
        <f>TRIM('選手名簿'!E147)</f>
      </c>
      <c r="E154" s="205">
        <f t="shared" si="163"/>
      </c>
      <c r="F154" s="205">
        <f t="shared" si="164"/>
      </c>
      <c r="G154" s="200">
        <f>TRIM('選手名簿'!J147)</f>
      </c>
      <c r="H154" s="200">
        <f>TRIM('選手名簿'!I147)</f>
      </c>
      <c r="I154" s="76"/>
      <c r="J154" s="125"/>
      <c r="K154" s="77">
        <f t="shared" si="154"/>
      </c>
      <c r="L154" s="78"/>
      <c r="M154" s="125"/>
      <c r="N154" s="77">
        <f t="shared" si="155"/>
      </c>
      <c r="O154" s="78"/>
      <c r="P154" s="79"/>
      <c r="Q154" s="77">
        <f t="shared" si="156"/>
      </c>
      <c r="R154" s="127"/>
      <c r="S154" s="80">
        <f t="shared" si="149"/>
        <v>0</v>
      </c>
      <c r="T154" s="80">
        <f t="shared" si="165"/>
      </c>
      <c r="U154" s="80">
        <f t="shared" si="166"/>
      </c>
      <c r="V154" s="129"/>
      <c r="W154" s="75">
        <f>IF(V154="","",CONCATENATE(V154,DATA!J149))</f>
      </c>
      <c r="X154" s="81">
        <f t="shared" si="167"/>
      </c>
      <c r="Y154" s="81">
        <f t="shared" si="217"/>
      </c>
      <c r="Z154" s="82">
        <f t="shared" si="218"/>
      </c>
      <c r="AA154" s="81">
        <f t="shared" si="219"/>
      </c>
      <c r="AB154" s="82">
        <f t="shared" si="220"/>
      </c>
      <c r="AC154" s="81">
        <f t="shared" si="168"/>
      </c>
      <c r="AD154" s="82">
        <f t="shared" si="169"/>
      </c>
      <c r="AE154" s="81">
        <f t="shared" si="170"/>
      </c>
      <c r="AF154" s="82">
        <f t="shared" si="171"/>
      </c>
      <c r="AG154" s="81">
        <f t="shared" si="172"/>
      </c>
      <c r="AH154" s="82">
        <f t="shared" si="173"/>
      </c>
      <c r="AI154" s="81">
        <f t="shared" si="174"/>
      </c>
      <c r="AJ154" s="82">
        <f t="shared" si="175"/>
      </c>
      <c r="AK154" s="81">
        <f t="shared" si="176"/>
      </c>
      <c r="AL154" s="82">
        <f t="shared" si="177"/>
      </c>
      <c r="AM154" s="81">
        <f t="shared" si="178"/>
      </c>
      <c r="AN154" s="82">
        <f t="shared" si="179"/>
      </c>
      <c r="AO154" s="81">
        <f t="shared" si="157"/>
      </c>
      <c r="AP154" s="82">
        <f t="shared" si="158"/>
      </c>
      <c r="AQ154" s="81">
        <f t="shared" si="180"/>
      </c>
      <c r="AR154" s="82">
        <f t="shared" si="181"/>
      </c>
      <c r="AS154" s="81">
        <f t="shared" si="159"/>
      </c>
      <c r="AT154" s="82">
        <f t="shared" si="160"/>
      </c>
      <c r="AU154" s="81">
        <f t="shared" si="182"/>
      </c>
      <c r="AV154" s="82">
        <f t="shared" si="183"/>
      </c>
      <c r="AW154" s="82">
        <f t="shared" si="184"/>
      </c>
      <c r="AX154" s="83">
        <f t="shared" si="185"/>
      </c>
      <c r="AY154" s="131"/>
      <c r="AZ154" s="84">
        <f>IF(AY154="","",CONCATENATE(AY154,DATA!J149))</f>
      </c>
      <c r="BA154" s="81">
        <f t="shared" si="186"/>
      </c>
      <c r="BB154" s="81">
        <f t="shared" si="187"/>
      </c>
      <c r="BC154" s="82">
        <f t="shared" si="188"/>
      </c>
      <c r="BD154" s="81">
        <f t="shared" si="189"/>
      </c>
      <c r="BE154" s="82">
        <f t="shared" si="190"/>
      </c>
      <c r="BF154" s="81">
        <f t="shared" si="191"/>
      </c>
      <c r="BG154" s="82">
        <f t="shared" si="192"/>
      </c>
      <c r="BH154" s="81">
        <f t="shared" si="193"/>
      </c>
      <c r="BI154" s="82">
        <f t="shared" si="194"/>
      </c>
      <c r="BJ154" s="81">
        <f t="shared" si="195"/>
      </c>
      <c r="BK154" s="82">
        <f t="shared" si="196"/>
      </c>
      <c r="BL154" s="81">
        <f t="shared" si="197"/>
      </c>
      <c r="BM154" s="82">
        <f t="shared" si="198"/>
      </c>
      <c r="BN154" s="81">
        <f t="shared" si="199"/>
      </c>
      <c r="BO154" s="82">
        <f t="shared" si="200"/>
      </c>
      <c r="BP154" s="81">
        <f t="shared" si="201"/>
      </c>
      <c r="BQ154" s="82">
        <f t="shared" si="202"/>
      </c>
      <c r="BR154" s="81">
        <f t="shared" si="203"/>
      </c>
      <c r="BS154" s="82">
        <f t="shared" si="204"/>
      </c>
      <c r="BT154" s="81">
        <f t="shared" si="205"/>
      </c>
      <c r="BU154" s="82">
        <f t="shared" si="206"/>
      </c>
      <c r="BV154" s="81">
        <f t="shared" si="207"/>
      </c>
      <c r="BW154" s="82">
        <f t="shared" si="208"/>
      </c>
      <c r="BX154" s="81">
        <f t="shared" si="209"/>
      </c>
      <c r="BY154" s="82">
        <f t="shared" si="210"/>
      </c>
      <c r="BZ154" s="82">
        <f t="shared" si="211"/>
      </c>
      <c r="CA154" s="85">
        <f t="shared" si="212"/>
      </c>
      <c r="CG154" s="136"/>
      <c r="CH154" s="136"/>
      <c r="CI154" s="136"/>
      <c r="CJ154" s="135">
        <f t="shared" si="213"/>
      </c>
      <c r="CK154" s="135">
        <f t="shared" si="214"/>
        <v>0</v>
      </c>
      <c r="CL154" s="135">
        <f t="shared" si="215"/>
        <v>0</v>
      </c>
      <c r="CM154" s="135">
        <f t="shared" si="216"/>
        <v>0</v>
      </c>
      <c r="CN154" s="204">
        <f>TRIM('選手名簿'!G147)</f>
      </c>
      <c r="CO154" s="204">
        <f>TRIM('選手名簿'!H147)</f>
      </c>
      <c r="CQ154" s="179"/>
    </row>
    <row r="155" spans="1:95" s="74" customFormat="1" ht="14.25">
      <c r="A155" s="74">
        <f t="shared" si="161"/>
      </c>
      <c r="B155" s="74">
        <f t="shared" si="162"/>
      </c>
      <c r="C155" s="19">
        <v>145</v>
      </c>
      <c r="D155" s="198">
        <f>TRIM('選手名簿'!E148)</f>
      </c>
      <c r="E155" s="205">
        <f t="shared" si="163"/>
      </c>
      <c r="F155" s="205">
        <f t="shared" si="164"/>
      </c>
      <c r="G155" s="200">
        <f>TRIM('選手名簿'!J148)</f>
      </c>
      <c r="H155" s="200">
        <f>TRIM('選手名簿'!I148)</f>
      </c>
      <c r="I155" s="76"/>
      <c r="J155" s="125"/>
      <c r="K155" s="77">
        <f t="shared" si="154"/>
      </c>
      <c r="L155" s="78"/>
      <c r="M155" s="125"/>
      <c r="N155" s="77">
        <f t="shared" si="155"/>
      </c>
      <c r="O155" s="78"/>
      <c r="P155" s="79"/>
      <c r="Q155" s="77">
        <f t="shared" si="156"/>
      </c>
      <c r="R155" s="127"/>
      <c r="S155" s="80">
        <f t="shared" si="149"/>
        <v>0</v>
      </c>
      <c r="T155" s="80">
        <f t="shared" si="165"/>
      </c>
      <c r="U155" s="80">
        <f t="shared" si="166"/>
      </c>
      <c r="V155" s="129"/>
      <c r="W155" s="75">
        <f>IF(V155="","",CONCATENATE(V155,DATA!J150))</f>
      </c>
      <c r="X155" s="81">
        <f t="shared" si="167"/>
      </c>
      <c r="Y155" s="81">
        <f t="shared" si="217"/>
      </c>
      <c r="Z155" s="82">
        <f t="shared" si="218"/>
      </c>
      <c r="AA155" s="81">
        <f t="shared" si="219"/>
      </c>
      <c r="AB155" s="82">
        <f t="shared" si="220"/>
      </c>
      <c r="AC155" s="81">
        <f t="shared" si="168"/>
      </c>
      <c r="AD155" s="82">
        <f t="shared" si="169"/>
      </c>
      <c r="AE155" s="81">
        <f t="shared" si="170"/>
      </c>
      <c r="AF155" s="82">
        <f t="shared" si="171"/>
      </c>
      <c r="AG155" s="81">
        <f t="shared" si="172"/>
      </c>
      <c r="AH155" s="82">
        <f t="shared" si="173"/>
      </c>
      <c r="AI155" s="81">
        <f t="shared" si="174"/>
      </c>
      <c r="AJ155" s="82">
        <f t="shared" si="175"/>
      </c>
      <c r="AK155" s="81">
        <f t="shared" si="176"/>
      </c>
      <c r="AL155" s="82">
        <f t="shared" si="177"/>
      </c>
      <c r="AM155" s="81">
        <f t="shared" si="178"/>
      </c>
      <c r="AN155" s="82">
        <f t="shared" si="179"/>
      </c>
      <c r="AO155" s="81">
        <f t="shared" si="157"/>
      </c>
      <c r="AP155" s="82">
        <f t="shared" si="158"/>
      </c>
      <c r="AQ155" s="81">
        <f t="shared" si="180"/>
      </c>
      <c r="AR155" s="82">
        <f t="shared" si="181"/>
      </c>
      <c r="AS155" s="81">
        <f t="shared" si="159"/>
      </c>
      <c r="AT155" s="82">
        <f t="shared" si="160"/>
      </c>
      <c r="AU155" s="81">
        <f t="shared" si="182"/>
      </c>
      <c r="AV155" s="82">
        <f t="shared" si="183"/>
      </c>
      <c r="AW155" s="82">
        <f t="shared" si="184"/>
      </c>
      <c r="AX155" s="83">
        <f t="shared" si="185"/>
      </c>
      <c r="AY155" s="131"/>
      <c r="AZ155" s="84">
        <f>IF(AY155="","",CONCATENATE(AY155,DATA!J150))</f>
      </c>
      <c r="BA155" s="81">
        <f t="shared" si="186"/>
      </c>
      <c r="BB155" s="81">
        <f t="shared" si="187"/>
      </c>
      <c r="BC155" s="82">
        <f t="shared" si="188"/>
      </c>
      <c r="BD155" s="81">
        <f t="shared" si="189"/>
      </c>
      <c r="BE155" s="82">
        <f t="shared" si="190"/>
      </c>
      <c r="BF155" s="81">
        <f t="shared" si="191"/>
      </c>
      <c r="BG155" s="82">
        <f t="shared" si="192"/>
      </c>
      <c r="BH155" s="81">
        <f t="shared" si="193"/>
      </c>
      <c r="BI155" s="82">
        <f t="shared" si="194"/>
      </c>
      <c r="BJ155" s="81">
        <f t="shared" si="195"/>
      </c>
      <c r="BK155" s="82">
        <f t="shared" si="196"/>
      </c>
      <c r="BL155" s="81">
        <f t="shared" si="197"/>
      </c>
      <c r="BM155" s="82">
        <f t="shared" si="198"/>
      </c>
      <c r="BN155" s="81">
        <f t="shared" si="199"/>
      </c>
      <c r="BO155" s="82">
        <f t="shared" si="200"/>
      </c>
      <c r="BP155" s="81">
        <f t="shared" si="201"/>
      </c>
      <c r="BQ155" s="82">
        <f t="shared" si="202"/>
      </c>
      <c r="BR155" s="81">
        <f t="shared" si="203"/>
      </c>
      <c r="BS155" s="82">
        <f t="shared" si="204"/>
      </c>
      <c r="BT155" s="81">
        <f t="shared" si="205"/>
      </c>
      <c r="BU155" s="82">
        <f t="shared" si="206"/>
      </c>
      <c r="BV155" s="81">
        <f t="shared" si="207"/>
      </c>
      <c r="BW155" s="82">
        <f t="shared" si="208"/>
      </c>
      <c r="BX155" s="81">
        <f t="shared" si="209"/>
      </c>
      <c r="BY155" s="82">
        <f t="shared" si="210"/>
      </c>
      <c r="BZ155" s="82">
        <f t="shared" si="211"/>
      </c>
      <c r="CA155" s="85">
        <f t="shared" si="212"/>
      </c>
      <c r="CG155" s="136"/>
      <c r="CH155" s="136"/>
      <c r="CI155" s="136"/>
      <c r="CJ155" s="135">
        <f t="shared" si="213"/>
      </c>
      <c r="CK155" s="135">
        <f t="shared" si="214"/>
        <v>0</v>
      </c>
      <c r="CL155" s="135">
        <f t="shared" si="215"/>
        <v>0</v>
      </c>
      <c r="CM155" s="135">
        <f t="shared" si="216"/>
        <v>0</v>
      </c>
      <c r="CN155" s="204">
        <f>TRIM('選手名簿'!G148)</f>
      </c>
      <c r="CO155" s="204">
        <f>TRIM('選手名簿'!H148)</f>
      </c>
      <c r="CQ155" s="179"/>
    </row>
    <row r="156" spans="1:95" s="74" customFormat="1" ht="14.25">
      <c r="A156" s="74">
        <f t="shared" si="161"/>
      </c>
      <c r="B156" s="74">
        <f t="shared" si="162"/>
      </c>
      <c r="C156" s="19">
        <v>146</v>
      </c>
      <c r="D156" s="198">
        <f>TRIM('選手名簿'!E149)</f>
      </c>
      <c r="E156" s="205">
        <f t="shared" si="163"/>
      </c>
      <c r="F156" s="205">
        <f t="shared" si="164"/>
      </c>
      <c r="G156" s="200">
        <f>TRIM('選手名簿'!J149)</f>
      </c>
      <c r="H156" s="200">
        <f>TRIM('選手名簿'!I149)</f>
      </c>
      <c r="I156" s="76"/>
      <c r="J156" s="125"/>
      <c r="K156" s="77">
        <f t="shared" si="154"/>
      </c>
      <c r="L156" s="78"/>
      <c r="M156" s="125"/>
      <c r="N156" s="77">
        <f t="shared" si="155"/>
      </c>
      <c r="O156" s="78"/>
      <c r="P156" s="79"/>
      <c r="Q156" s="77">
        <f t="shared" si="156"/>
      </c>
      <c r="R156" s="127"/>
      <c r="S156" s="80">
        <f t="shared" si="149"/>
        <v>0</v>
      </c>
      <c r="T156" s="80">
        <f t="shared" si="165"/>
      </c>
      <c r="U156" s="80">
        <f t="shared" si="166"/>
      </c>
      <c r="V156" s="129"/>
      <c r="W156" s="75">
        <f>IF(V156="","",CONCATENATE(V156,DATA!J151))</f>
      </c>
      <c r="X156" s="81">
        <f t="shared" si="167"/>
      </c>
      <c r="Y156" s="81">
        <f t="shared" si="217"/>
      </c>
      <c r="Z156" s="82">
        <f t="shared" si="218"/>
      </c>
      <c r="AA156" s="81">
        <f t="shared" si="219"/>
      </c>
      <c r="AB156" s="82">
        <f t="shared" si="220"/>
      </c>
      <c r="AC156" s="81">
        <f t="shared" si="168"/>
      </c>
      <c r="AD156" s="82">
        <f t="shared" si="169"/>
      </c>
      <c r="AE156" s="81">
        <f t="shared" si="170"/>
      </c>
      <c r="AF156" s="82">
        <f t="shared" si="171"/>
      </c>
      <c r="AG156" s="81">
        <f t="shared" si="172"/>
      </c>
      <c r="AH156" s="82">
        <f t="shared" si="173"/>
      </c>
      <c r="AI156" s="81">
        <f t="shared" si="174"/>
      </c>
      <c r="AJ156" s="82">
        <f t="shared" si="175"/>
      </c>
      <c r="AK156" s="81">
        <f t="shared" si="176"/>
      </c>
      <c r="AL156" s="82">
        <f t="shared" si="177"/>
      </c>
      <c r="AM156" s="81">
        <f t="shared" si="178"/>
      </c>
      <c r="AN156" s="82">
        <f t="shared" si="179"/>
      </c>
      <c r="AO156" s="81">
        <f t="shared" si="157"/>
      </c>
      <c r="AP156" s="82">
        <f t="shared" si="158"/>
      </c>
      <c r="AQ156" s="81">
        <f t="shared" si="180"/>
      </c>
      <c r="AR156" s="82">
        <f t="shared" si="181"/>
      </c>
      <c r="AS156" s="81">
        <f t="shared" si="159"/>
      </c>
      <c r="AT156" s="82">
        <f t="shared" si="160"/>
      </c>
      <c r="AU156" s="81">
        <f t="shared" si="182"/>
      </c>
      <c r="AV156" s="82">
        <f t="shared" si="183"/>
      </c>
      <c r="AW156" s="82">
        <f t="shared" si="184"/>
      </c>
      <c r="AX156" s="83">
        <f t="shared" si="185"/>
      </c>
      <c r="AY156" s="131"/>
      <c r="AZ156" s="84">
        <f>IF(AY156="","",CONCATENATE(AY156,DATA!J151))</f>
      </c>
      <c r="BA156" s="81">
        <f t="shared" si="186"/>
      </c>
      <c r="BB156" s="81">
        <f t="shared" si="187"/>
      </c>
      <c r="BC156" s="82">
        <f t="shared" si="188"/>
      </c>
      <c r="BD156" s="81">
        <f t="shared" si="189"/>
      </c>
      <c r="BE156" s="82">
        <f t="shared" si="190"/>
      </c>
      <c r="BF156" s="81">
        <f t="shared" si="191"/>
      </c>
      <c r="BG156" s="82">
        <f t="shared" si="192"/>
      </c>
      <c r="BH156" s="81">
        <f t="shared" si="193"/>
      </c>
      <c r="BI156" s="82">
        <f t="shared" si="194"/>
      </c>
      <c r="BJ156" s="81">
        <f t="shared" si="195"/>
      </c>
      <c r="BK156" s="82">
        <f t="shared" si="196"/>
      </c>
      <c r="BL156" s="81">
        <f t="shared" si="197"/>
      </c>
      <c r="BM156" s="82">
        <f t="shared" si="198"/>
      </c>
      <c r="BN156" s="81">
        <f t="shared" si="199"/>
      </c>
      <c r="BO156" s="82">
        <f t="shared" si="200"/>
      </c>
      <c r="BP156" s="81">
        <f t="shared" si="201"/>
      </c>
      <c r="BQ156" s="82">
        <f t="shared" si="202"/>
      </c>
      <c r="BR156" s="81">
        <f t="shared" si="203"/>
      </c>
      <c r="BS156" s="82">
        <f t="shared" si="204"/>
      </c>
      <c r="BT156" s="81">
        <f t="shared" si="205"/>
      </c>
      <c r="BU156" s="82">
        <f t="shared" si="206"/>
      </c>
      <c r="BV156" s="81">
        <f t="shared" si="207"/>
      </c>
      <c r="BW156" s="82">
        <f t="shared" si="208"/>
      </c>
      <c r="BX156" s="81">
        <f t="shared" si="209"/>
      </c>
      <c r="BY156" s="82">
        <f t="shared" si="210"/>
      </c>
      <c r="BZ156" s="82">
        <f t="shared" si="211"/>
      </c>
      <c r="CA156" s="85">
        <f t="shared" si="212"/>
      </c>
      <c r="CG156" s="136"/>
      <c r="CH156" s="136"/>
      <c r="CI156" s="136"/>
      <c r="CJ156" s="135">
        <f t="shared" si="213"/>
      </c>
      <c r="CK156" s="135">
        <f t="shared" si="214"/>
        <v>0</v>
      </c>
      <c r="CL156" s="135">
        <f t="shared" si="215"/>
        <v>0</v>
      </c>
      <c r="CM156" s="135">
        <f t="shared" si="216"/>
        <v>0</v>
      </c>
      <c r="CN156" s="204">
        <f>TRIM('選手名簿'!G149)</f>
      </c>
      <c r="CO156" s="204">
        <f>TRIM('選手名簿'!H149)</f>
      </c>
      <c r="CQ156" s="179"/>
    </row>
    <row r="157" spans="1:95" s="74" customFormat="1" ht="14.25">
      <c r="A157" s="74">
        <f t="shared" si="161"/>
      </c>
      <c r="B157" s="74">
        <f t="shared" si="162"/>
      </c>
      <c r="C157" s="19">
        <v>147</v>
      </c>
      <c r="D157" s="198">
        <f>TRIM('選手名簿'!E150)</f>
      </c>
      <c r="E157" s="205">
        <f t="shared" si="163"/>
      </c>
      <c r="F157" s="205">
        <f t="shared" si="164"/>
      </c>
      <c r="G157" s="200">
        <f>TRIM('選手名簿'!J150)</f>
      </c>
      <c r="H157" s="200">
        <f>TRIM('選手名簿'!I150)</f>
      </c>
      <c r="I157" s="76"/>
      <c r="J157" s="125"/>
      <c r="K157" s="77">
        <f t="shared" si="154"/>
      </c>
      <c r="L157" s="78"/>
      <c r="M157" s="125"/>
      <c r="N157" s="77">
        <f t="shared" si="155"/>
      </c>
      <c r="O157" s="78"/>
      <c r="P157" s="79"/>
      <c r="Q157" s="77">
        <f t="shared" si="156"/>
      </c>
      <c r="R157" s="127"/>
      <c r="S157" s="80">
        <f t="shared" si="149"/>
        <v>0</v>
      </c>
      <c r="T157" s="80">
        <f t="shared" si="165"/>
      </c>
      <c r="U157" s="80">
        <f t="shared" si="166"/>
      </c>
      <c r="V157" s="129"/>
      <c r="W157" s="75">
        <f>IF(V157="","",CONCATENATE(V157,DATA!J152))</f>
      </c>
      <c r="X157" s="81">
        <f t="shared" si="167"/>
      </c>
      <c r="Y157" s="81">
        <f t="shared" si="217"/>
      </c>
      <c r="Z157" s="82">
        <f t="shared" si="218"/>
      </c>
      <c r="AA157" s="81">
        <f t="shared" si="219"/>
      </c>
      <c r="AB157" s="82">
        <f t="shared" si="220"/>
      </c>
      <c r="AC157" s="81">
        <f t="shared" si="168"/>
      </c>
      <c r="AD157" s="82">
        <f t="shared" si="169"/>
      </c>
      <c r="AE157" s="81">
        <f t="shared" si="170"/>
      </c>
      <c r="AF157" s="82">
        <f t="shared" si="171"/>
      </c>
      <c r="AG157" s="81">
        <f t="shared" si="172"/>
      </c>
      <c r="AH157" s="82">
        <f t="shared" si="173"/>
      </c>
      <c r="AI157" s="81">
        <f t="shared" si="174"/>
      </c>
      <c r="AJ157" s="82">
        <f t="shared" si="175"/>
      </c>
      <c r="AK157" s="81">
        <f t="shared" si="176"/>
      </c>
      <c r="AL157" s="82">
        <f t="shared" si="177"/>
      </c>
      <c r="AM157" s="81">
        <f t="shared" si="178"/>
      </c>
      <c r="AN157" s="82">
        <f t="shared" si="179"/>
      </c>
      <c r="AO157" s="81">
        <f t="shared" si="157"/>
      </c>
      <c r="AP157" s="82">
        <f t="shared" si="158"/>
      </c>
      <c r="AQ157" s="81">
        <f t="shared" si="180"/>
      </c>
      <c r="AR157" s="82">
        <f t="shared" si="181"/>
      </c>
      <c r="AS157" s="81">
        <f t="shared" si="159"/>
      </c>
      <c r="AT157" s="82">
        <f t="shared" si="160"/>
      </c>
      <c r="AU157" s="81">
        <f t="shared" si="182"/>
      </c>
      <c r="AV157" s="82">
        <f t="shared" si="183"/>
      </c>
      <c r="AW157" s="82">
        <f t="shared" si="184"/>
      </c>
      <c r="AX157" s="83">
        <f t="shared" si="185"/>
      </c>
      <c r="AY157" s="131"/>
      <c r="AZ157" s="84">
        <f>IF(AY157="","",CONCATENATE(AY157,DATA!J152))</f>
      </c>
      <c r="BA157" s="81">
        <f t="shared" si="186"/>
      </c>
      <c r="BB157" s="81">
        <f t="shared" si="187"/>
      </c>
      <c r="BC157" s="82">
        <f t="shared" si="188"/>
      </c>
      <c r="BD157" s="81">
        <f t="shared" si="189"/>
      </c>
      <c r="BE157" s="82">
        <f t="shared" si="190"/>
      </c>
      <c r="BF157" s="81">
        <f t="shared" si="191"/>
      </c>
      <c r="BG157" s="82">
        <f t="shared" si="192"/>
      </c>
      <c r="BH157" s="81">
        <f t="shared" si="193"/>
      </c>
      <c r="BI157" s="82">
        <f t="shared" si="194"/>
      </c>
      <c r="BJ157" s="81">
        <f t="shared" si="195"/>
      </c>
      <c r="BK157" s="82">
        <f t="shared" si="196"/>
      </c>
      <c r="BL157" s="81">
        <f t="shared" si="197"/>
      </c>
      <c r="BM157" s="82">
        <f t="shared" si="198"/>
      </c>
      <c r="BN157" s="81">
        <f t="shared" si="199"/>
      </c>
      <c r="BO157" s="82">
        <f t="shared" si="200"/>
      </c>
      <c r="BP157" s="81">
        <f t="shared" si="201"/>
      </c>
      <c r="BQ157" s="82">
        <f t="shared" si="202"/>
      </c>
      <c r="BR157" s="81">
        <f t="shared" si="203"/>
      </c>
      <c r="BS157" s="82">
        <f t="shared" si="204"/>
      </c>
      <c r="BT157" s="81">
        <f t="shared" si="205"/>
      </c>
      <c r="BU157" s="82">
        <f t="shared" si="206"/>
      </c>
      <c r="BV157" s="81">
        <f t="shared" si="207"/>
      </c>
      <c r="BW157" s="82">
        <f t="shared" si="208"/>
      </c>
      <c r="BX157" s="81">
        <f t="shared" si="209"/>
      </c>
      <c r="BY157" s="82">
        <f t="shared" si="210"/>
      </c>
      <c r="BZ157" s="82">
        <f t="shared" si="211"/>
      </c>
      <c r="CA157" s="85">
        <f t="shared" si="212"/>
      </c>
      <c r="CG157" s="136"/>
      <c r="CH157" s="136"/>
      <c r="CI157" s="136"/>
      <c r="CJ157" s="135">
        <f t="shared" si="213"/>
      </c>
      <c r="CK157" s="135">
        <f t="shared" si="214"/>
        <v>0</v>
      </c>
      <c r="CL157" s="135">
        <f t="shared" si="215"/>
        <v>0</v>
      </c>
      <c r="CM157" s="135">
        <f t="shared" si="216"/>
        <v>0</v>
      </c>
      <c r="CN157" s="204">
        <f>TRIM('選手名簿'!G150)</f>
      </c>
      <c r="CO157" s="204">
        <f>TRIM('選手名簿'!H150)</f>
      </c>
      <c r="CQ157" s="179"/>
    </row>
    <row r="158" spans="1:95" s="74" customFormat="1" ht="14.25">
      <c r="A158" s="74">
        <f t="shared" si="161"/>
      </c>
      <c r="B158" s="74">
        <f t="shared" si="162"/>
      </c>
      <c r="C158" s="19">
        <v>148</v>
      </c>
      <c r="D158" s="198">
        <f>TRIM('選手名簿'!E151)</f>
      </c>
      <c r="E158" s="205">
        <f t="shared" si="163"/>
      </c>
      <c r="F158" s="205">
        <f t="shared" si="164"/>
      </c>
      <c r="G158" s="200">
        <f>TRIM('選手名簿'!J151)</f>
      </c>
      <c r="H158" s="200">
        <f>TRIM('選手名簿'!I151)</f>
      </c>
      <c r="I158" s="76"/>
      <c r="J158" s="125"/>
      <c r="K158" s="77">
        <f t="shared" si="154"/>
      </c>
      <c r="L158" s="78"/>
      <c r="M158" s="125"/>
      <c r="N158" s="77">
        <f t="shared" si="155"/>
      </c>
      <c r="O158" s="78"/>
      <c r="P158" s="79"/>
      <c r="Q158" s="77">
        <f t="shared" si="156"/>
      </c>
      <c r="R158" s="127"/>
      <c r="S158" s="80">
        <f t="shared" si="149"/>
        <v>0</v>
      </c>
      <c r="T158" s="80">
        <f t="shared" si="165"/>
      </c>
      <c r="U158" s="80">
        <f t="shared" si="166"/>
      </c>
      <c r="V158" s="129"/>
      <c r="W158" s="75">
        <f>IF(V158="","",CONCATENATE(V158,DATA!J153))</f>
      </c>
      <c r="X158" s="81">
        <f t="shared" si="167"/>
      </c>
      <c r="Y158" s="81">
        <f t="shared" si="217"/>
      </c>
      <c r="Z158" s="82">
        <f t="shared" si="218"/>
      </c>
      <c r="AA158" s="81">
        <f t="shared" si="219"/>
      </c>
      <c r="AB158" s="82">
        <f t="shared" si="220"/>
      </c>
      <c r="AC158" s="81">
        <f t="shared" si="168"/>
      </c>
      <c r="AD158" s="82">
        <f t="shared" si="169"/>
      </c>
      <c r="AE158" s="81">
        <f t="shared" si="170"/>
      </c>
      <c r="AF158" s="82">
        <f t="shared" si="171"/>
      </c>
      <c r="AG158" s="81">
        <f t="shared" si="172"/>
      </c>
      <c r="AH158" s="82">
        <f t="shared" si="173"/>
      </c>
      <c r="AI158" s="81">
        <f t="shared" si="174"/>
      </c>
      <c r="AJ158" s="82">
        <f t="shared" si="175"/>
      </c>
      <c r="AK158" s="81">
        <f t="shared" si="176"/>
      </c>
      <c r="AL158" s="82">
        <f t="shared" si="177"/>
      </c>
      <c r="AM158" s="81">
        <f t="shared" si="178"/>
      </c>
      <c r="AN158" s="82">
        <f t="shared" si="179"/>
      </c>
      <c r="AO158" s="81">
        <f t="shared" si="157"/>
      </c>
      <c r="AP158" s="82">
        <f t="shared" si="158"/>
      </c>
      <c r="AQ158" s="81">
        <f t="shared" si="180"/>
      </c>
      <c r="AR158" s="82">
        <f t="shared" si="181"/>
      </c>
      <c r="AS158" s="81">
        <f t="shared" si="159"/>
      </c>
      <c r="AT158" s="82">
        <f t="shared" si="160"/>
      </c>
      <c r="AU158" s="81">
        <f t="shared" si="182"/>
      </c>
      <c r="AV158" s="82">
        <f t="shared" si="183"/>
      </c>
      <c r="AW158" s="82">
        <f t="shared" si="184"/>
      </c>
      <c r="AX158" s="83">
        <f t="shared" si="185"/>
      </c>
      <c r="AY158" s="131"/>
      <c r="AZ158" s="84">
        <f>IF(AY158="","",CONCATENATE(AY158,DATA!J153))</f>
      </c>
      <c r="BA158" s="81">
        <f t="shared" si="186"/>
      </c>
      <c r="BB158" s="81">
        <f t="shared" si="187"/>
      </c>
      <c r="BC158" s="82">
        <f t="shared" si="188"/>
      </c>
      <c r="BD158" s="81">
        <f t="shared" si="189"/>
      </c>
      <c r="BE158" s="82">
        <f t="shared" si="190"/>
      </c>
      <c r="BF158" s="81">
        <f t="shared" si="191"/>
      </c>
      <c r="BG158" s="82">
        <f t="shared" si="192"/>
      </c>
      <c r="BH158" s="81">
        <f t="shared" si="193"/>
      </c>
      <c r="BI158" s="82">
        <f t="shared" si="194"/>
      </c>
      <c r="BJ158" s="81">
        <f t="shared" si="195"/>
      </c>
      <c r="BK158" s="82">
        <f t="shared" si="196"/>
      </c>
      <c r="BL158" s="81">
        <f t="shared" si="197"/>
      </c>
      <c r="BM158" s="82">
        <f t="shared" si="198"/>
      </c>
      <c r="BN158" s="81">
        <f t="shared" si="199"/>
      </c>
      <c r="BO158" s="82">
        <f t="shared" si="200"/>
      </c>
      <c r="BP158" s="81">
        <f t="shared" si="201"/>
      </c>
      <c r="BQ158" s="82">
        <f t="shared" si="202"/>
      </c>
      <c r="BR158" s="81">
        <f t="shared" si="203"/>
      </c>
      <c r="BS158" s="82">
        <f t="shared" si="204"/>
      </c>
      <c r="BT158" s="81">
        <f t="shared" si="205"/>
      </c>
      <c r="BU158" s="82">
        <f t="shared" si="206"/>
      </c>
      <c r="BV158" s="81">
        <f t="shared" si="207"/>
      </c>
      <c r="BW158" s="82">
        <f t="shared" si="208"/>
      </c>
      <c r="BX158" s="81">
        <f t="shared" si="209"/>
      </c>
      <c r="BY158" s="82">
        <f t="shared" si="210"/>
      </c>
      <c r="BZ158" s="82">
        <f t="shared" si="211"/>
      </c>
      <c r="CA158" s="85">
        <f t="shared" si="212"/>
      </c>
      <c r="CG158" s="136"/>
      <c r="CH158" s="136"/>
      <c r="CI158" s="136"/>
      <c r="CJ158" s="135">
        <f t="shared" si="213"/>
      </c>
      <c r="CK158" s="135">
        <f t="shared" si="214"/>
        <v>0</v>
      </c>
      <c r="CL158" s="135">
        <f t="shared" si="215"/>
        <v>0</v>
      </c>
      <c r="CM158" s="135">
        <f t="shared" si="216"/>
        <v>0</v>
      </c>
      <c r="CN158" s="204">
        <f>TRIM('選手名簿'!G151)</f>
      </c>
      <c r="CO158" s="204">
        <f>TRIM('選手名簿'!H151)</f>
      </c>
      <c r="CQ158" s="179"/>
    </row>
    <row r="159" spans="1:95" s="74" customFormat="1" ht="14.25">
      <c r="A159" s="74">
        <f t="shared" si="161"/>
      </c>
      <c r="B159" s="74">
        <f t="shared" si="162"/>
      </c>
      <c r="C159" s="19">
        <v>149</v>
      </c>
      <c r="D159" s="198">
        <f>TRIM('選手名簿'!E152)</f>
      </c>
      <c r="E159" s="205">
        <f t="shared" si="163"/>
      </c>
      <c r="F159" s="205">
        <f t="shared" si="164"/>
      </c>
      <c r="G159" s="200">
        <f>TRIM('選手名簿'!J152)</f>
      </c>
      <c r="H159" s="200">
        <f>TRIM('選手名簿'!I152)</f>
      </c>
      <c r="I159" s="76"/>
      <c r="J159" s="125"/>
      <c r="K159" s="77">
        <f t="shared" si="154"/>
      </c>
      <c r="L159" s="78"/>
      <c r="M159" s="125"/>
      <c r="N159" s="77">
        <f t="shared" si="155"/>
      </c>
      <c r="O159" s="78"/>
      <c r="P159" s="79"/>
      <c r="Q159" s="77">
        <f t="shared" si="156"/>
      </c>
      <c r="R159" s="127"/>
      <c r="S159" s="80">
        <f t="shared" si="149"/>
        <v>0</v>
      </c>
      <c r="T159" s="80">
        <f t="shared" si="165"/>
      </c>
      <c r="U159" s="80">
        <f t="shared" si="166"/>
      </c>
      <c r="V159" s="129"/>
      <c r="W159" s="75">
        <f>IF(V159="","",CONCATENATE(V159,DATA!J154))</f>
      </c>
      <c r="X159" s="81">
        <f t="shared" si="167"/>
      </c>
      <c r="Y159" s="81">
        <f t="shared" si="217"/>
      </c>
      <c r="Z159" s="82">
        <f t="shared" si="218"/>
      </c>
      <c r="AA159" s="81">
        <f t="shared" si="219"/>
      </c>
      <c r="AB159" s="82">
        <f t="shared" si="220"/>
      </c>
      <c r="AC159" s="81">
        <f t="shared" si="168"/>
      </c>
      <c r="AD159" s="82">
        <f t="shared" si="169"/>
      </c>
      <c r="AE159" s="81">
        <f t="shared" si="170"/>
      </c>
      <c r="AF159" s="82">
        <f t="shared" si="171"/>
      </c>
      <c r="AG159" s="81">
        <f t="shared" si="172"/>
      </c>
      <c r="AH159" s="82">
        <f t="shared" si="173"/>
      </c>
      <c r="AI159" s="81">
        <f t="shared" si="174"/>
      </c>
      <c r="AJ159" s="82">
        <f t="shared" si="175"/>
      </c>
      <c r="AK159" s="81">
        <f t="shared" si="176"/>
      </c>
      <c r="AL159" s="82">
        <f t="shared" si="177"/>
      </c>
      <c r="AM159" s="81">
        <f t="shared" si="178"/>
      </c>
      <c r="AN159" s="82">
        <f t="shared" si="179"/>
      </c>
      <c r="AO159" s="81">
        <f t="shared" si="157"/>
      </c>
      <c r="AP159" s="82">
        <f t="shared" si="158"/>
      </c>
      <c r="AQ159" s="81">
        <f t="shared" si="180"/>
      </c>
      <c r="AR159" s="82">
        <f t="shared" si="181"/>
      </c>
      <c r="AS159" s="81">
        <f t="shared" si="159"/>
      </c>
      <c r="AT159" s="82">
        <f t="shared" si="160"/>
      </c>
      <c r="AU159" s="81">
        <f t="shared" si="182"/>
      </c>
      <c r="AV159" s="82">
        <f t="shared" si="183"/>
      </c>
      <c r="AW159" s="82">
        <f t="shared" si="184"/>
      </c>
      <c r="AX159" s="83">
        <f t="shared" si="185"/>
      </c>
      <c r="AY159" s="131"/>
      <c r="AZ159" s="84">
        <f>IF(AY159="","",CONCATENATE(AY159,DATA!J154))</f>
      </c>
      <c r="BA159" s="81">
        <f t="shared" si="186"/>
      </c>
      <c r="BB159" s="81">
        <f t="shared" si="187"/>
      </c>
      <c r="BC159" s="82">
        <f t="shared" si="188"/>
      </c>
      <c r="BD159" s="81">
        <f t="shared" si="189"/>
      </c>
      <c r="BE159" s="82">
        <f t="shared" si="190"/>
      </c>
      <c r="BF159" s="81">
        <f t="shared" si="191"/>
      </c>
      <c r="BG159" s="82">
        <f t="shared" si="192"/>
      </c>
      <c r="BH159" s="81">
        <f t="shared" si="193"/>
      </c>
      <c r="BI159" s="82">
        <f t="shared" si="194"/>
      </c>
      <c r="BJ159" s="81">
        <f t="shared" si="195"/>
      </c>
      <c r="BK159" s="82">
        <f t="shared" si="196"/>
      </c>
      <c r="BL159" s="81">
        <f t="shared" si="197"/>
      </c>
      <c r="BM159" s="82">
        <f t="shared" si="198"/>
      </c>
      <c r="BN159" s="81">
        <f t="shared" si="199"/>
      </c>
      <c r="BO159" s="82">
        <f t="shared" si="200"/>
      </c>
      <c r="BP159" s="81">
        <f t="shared" si="201"/>
      </c>
      <c r="BQ159" s="82">
        <f t="shared" si="202"/>
      </c>
      <c r="BR159" s="81">
        <f t="shared" si="203"/>
      </c>
      <c r="BS159" s="82">
        <f t="shared" si="204"/>
      </c>
      <c r="BT159" s="81">
        <f t="shared" si="205"/>
      </c>
      <c r="BU159" s="82">
        <f t="shared" si="206"/>
      </c>
      <c r="BV159" s="81">
        <f t="shared" si="207"/>
      </c>
      <c r="BW159" s="82">
        <f t="shared" si="208"/>
      </c>
      <c r="BX159" s="81">
        <f t="shared" si="209"/>
      </c>
      <c r="BY159" s="82">
        <f t="shared" si="210"/>
      </c>
      <c r="BZ159" s="82">
        <f t="shared" si="211"/>
      </c>
      <c r="CA159" s="85">
        <f t="shared" si="212"/>
      </c>
      <c r="CG159" s="136"/>
      <c r="CH159" s="136"/>
      <c r="CI159" s="136"/>
      <c r="CJ159" s="135">
        <f t="shared" si="213"/>
      </c>
      <c r="CK159" s="135">
        <f t="shared" si="214"/>
        <v>0</v>
      </c>
      <c r="CL159" s="135">
        <f t="shared" si="215"/>
        <v>0</v>
      </c>
      <c r="CM159" s="135">
        <f t="shared" si="216"/>
        <v>0</v>
      </c>
      <c r="CN159" s="204">
        <f>TRIM('選手名簿'!G152)</f>
      </c>
      <c r="CO159" s="204">
        <f>TRIM('選手名簿'!H152)</f>
      </c>
      <c r="CQ159" s="179"/>
    </row>
    <row r="160" spans="1:95" s="74" customFormat="1" ht="14.25">
      <c r="A160" s="74">
        <f t="shared" si="161"/>
      </c>
      <c r="B160" s="74">
        <f t="shared" si="162"/>
      </c>
      <c r="C160" s="20">
        <v>150</v>
      </c>
      <c r="D160" s="198">
        <f>TRIM('選手名簿'!E153)</f>
      </c>
      <c r="E160" s="206">
        <f t="shared" si="163"/>
      </c>
      <c r="F160" s="206">
        <f t="shared" si="164"/>
      </c>
      <c r="G160" s="201">
        <f>TRIM('選手名簿'!J153)</f>
      </c>
      <c r="H160" s="203">
        <f>TRIM('選手名簿'!I153)</f>
      </c>
      <c r="I160" s="117"/>
      <c r="J160" s="126"/>
      <c r="K160" s="118">
        <f t="shared" si="154"/>
      </c>
      <c r="L160" s="119"/>
      <c r="M160" s="126"/>
      <c r="N160" s="118">
        <f t="shared" si="155"/>
      </c>
      <c r="O160" s="119"/>
      <c r="P160" s="120"/>
      <c r="Q160" s="118">
        <f t="shared" si="156"/>
      </c>
      <c r="R160" s="128"/>
      <c r="S160" s="121">
        <f>COUNT(K160,N160,Q160)</f>
        <v>0</v>
      </c>
      <c r="T160" s="121">
        <f t="shared" si="165"/>
      </c>
      <c r="U160" s="121">
        <f t="shared" si="166"/>
      </c>
      <c r="V160" s="130"/>
      <c r="W160" s="116">
        <f>IF(V160="","",CONCATENATE(V160,DATA!J155))</f>
      </c>
      <c r="X160" s="122">
        <f t="shared" si="167"/>
      </c>
      <c r="Y160" s="122">
        <f t="shared" si="217"/>
      </c>
      <c r="Z160" s="123">
        <f t="shared" si="218"/>
      </c>
      <c r="AA160" s="122">
        <f t="shared" si="219"/>
      </c>
      <c r="AB160" s="123">
        <f t="shared" si="220"/>
      </c>
      <c r="AC160" s="122">
        <f t="shared" si="168"/>
      </c>
      <c r="AD160" s="123">
        <f t="shared" si="169"/>
      </c>
      <c r="AE160" s="122">
        <f t="shared" si="170"/>
      </c>
      <c r="AF160" s="123">
        <f t="shared" si="171"/>
      </c>
      <c r="AG160" s="122">
        <f t="shared" si="172"/>
      </c>
      <c r="AH160" s="123">
        <f t="shared" si="173"/>
      </c>
      <c r="AI160" s="122">
        <f t="shared" si="174"/>
      </c>
      <c r="AJ160" s="123">
        <f t="shared" si="175"/>
      </c>
      <c r="AK160" s="122">
        <f t="shared" si="176"/>
      </c>
      <c r="AL160" s="123">
        <f t="shared" si="177"/>
      </c>
      <c r="AM160" s="122">
        <f t="shared" si="178"/>
      </c>
      <c r="AN160" s="123">
        <f t="shared" si="179"/>
      </c>
      <c r="AO160" s="122">
        <f t="shared" si="157"/>
      </c>
      <c r="AP160" s="123">
        <f t="shared" si="158"/>
      </c>
      <c r="AQ160" s="122">
        <f t="shared" si="180"/>
      </c>
      <c r="AR160" s="123">
        <f t="shared" si="181"/>
      </c>
      <c r="AS160" s="122">
        <f t="shared" si="159"/>
      </c>
      <c r="AT160" s="123">
        <f t="shared" si="160"/>
      </c>
      <c r="AU160" s="122">
        <f t="shared" si="182"/>
      </c>
      <c r="AV160" s="123">
        <f t="shared" si="183"/>
      </c>
      <c r="AW160" s="123">
        <f t="shared" si="184"/>
      </c>
      <c r="AX160" s="83">
        <f t="shared" si="185"/>
      </c>
      <c r="AY160" s="132"/>
      <c r="AZ160" s="124">
        <f>IF(AY160="","",CONCATENATE(AY160,DATA!J155))</f>
      </c>
      <c r="BA160" s="122">
        <f t="shared" si="186"/>
      </c>
      <c r="BB160" s="122">
        <f t="shared" si="187"/>
      </c>
      <c r="BC160" s="123">
        <f t="shared" si="188"/>
      </c>
      <c r="BD160" s="122">
        <f t="shared" si="189"/>
      </c>
      <c r="BE160" s="123">
        <f t="shared" si="190"/>
      </c>
      <c r="BF160" s="122">
        <f t="shared" si="191"/>
      </c>
      <c r="BG160" s="123">
        <f t="shared" si="192"/>
      </c>
      <c r="BH160" s="122">
        <f t="shared" si="193"/>
      </c>
      <c r="BI160" s="123">
        <f t="shared" si="194"/>
      </c>
      <c r="BJ160" s="122">
        <f t="shared" si="195"/>
      </c>
      <c r="BK160" s="123">
        <f t="shared" si="196"/>
      </c>
      <c r="BL160" s="122">
        <f t="shared" si="197"/>
      </c>
      <c r="BM160" s="123">
        <f t="shared" si="198"/>
      </c>
      <c r="BN160" s="122">
        <f t="shared" si="199"/>
      </c>
      <c r="BO160" s="123">
        <f t="shared" si="200"/>
      </c>
      <c r="BP160" s="122">
        <f t="shared" si="201"/>
      </c>
      <c r="BQ160" s="123">
        <f t="shared" si="202"/>
      </c>
      <c r="BR160" s="122">
        <f t="shared" si="203"/>
      </c>
      <c r="BS160" s="123">
        <f t="shared" si="204"/>
      </c>
      <c r="BT160" s="122">
        <f t="shared" si="205"/>
      </c>
      <c r="BU160" s="123">
        <f t="shared" si="206"/>
      </c>
      <c r="BV160" s="122">
        <f t="shared" si="207"/>
      </c>
      <c r="BW160" s="123">
        <f t="shared" si="208"/>
      </c>
      <c r="BX160" s="122">
        <f t="shared" si="209"/>
      </c>
      <c r="BY160" s="123">
        <f t="shared" si="210"/>
      </c>
      <c r="BZ160" s="123">
        <f t="shared" si="211"/>
      </c>
      <c r="CA160" s="85">
        <f t="shared" si="212"/>
      </c>
      <c r="CG160" s="136"/>
      <c r="CH160" s="136"/>
      <c r="CI160" s="136"/>
      <c r="CJ160" s="135">
        <f t="shared" si="213"/>
      </c>
      <c r="CK160" s="135">
        <f t="shared" si="214"/>
        <v>0</v>
      </c>
      <c r="CL160" s="135">
        <f t="shared" si="215"/>
        <v>0</v>
      </c>
      <c r="CM160" s="135">
        <f t="shared" si="216"/>
        <v>0</v>
      </c>
      <c r="CN160" s="204">
        <f>TRIM('選手名簿'!G153)</f>
      </c>
      <c r="CO160" s="204">
        <f>TRIM('選手名簿'!H153)</f>
      </c>
      <c r="CQ160" s="179"/>
    </row>
    <row r="161" spans="4:95" ht="15">
      <c r="D161" s="72"/>
      <c r="E161" s="72"/>
      <c r="F161" s="72"/>
      <c r="G161" s="202"/>
      <c r="J161" s="72"/>
      <c r="M161" s="72"/>
      <c r="CB161" s="74"/>
      <c r="CC161" s="74"/>
      <c r="CD161" s="74"/>
      <c r="CE161" s="74"/>
      <c r="CF161" s="74"/>
      <c r="CG161" s="133"/>
      <c r="CH161" s="133"/>
      <c r="CI161" s="133"/>
      <c r="CJ161" s="133">
        <f>SUM(CJ11:CJ160)</f>
        <v>0</v>
      </c>
      <c r="CK161" s="133">
        <f>SUM(CK11:CK160)</f>
        <v>0</v>
      </c>
      <c r="CL161" s="133">
        <f>SUM(CL11:CL160)</f>
        <v>0</v>
      </c>
      <c r="CM161" s="133">
        <f>SUM(CM11:CM160)</f>
        <v>0</v>
      </c>
      <c r="CN161" s="204">
        <f>TRIM('選手名簿'!G154)</f>
      </c>
      <c r="CO161" s="204">
        <f>TRIM('選手名簿'!H154)</f>
      </c>
      <c r="CQ161" s="179"/>
    </row>
    <row r="162" spans="80:95" ht="15">
      <c r="CB162" s="74"/>
      <c r="CC162" s="74"/>
      <c r="CD162" s="74"/>
      <c r="CE162" s="74"/>
      <c r="CF162" s="74"/>
      <c r="CG162" s="133"/>
      <c r="CH162" s="133"/>
      <c r="CI162" s="133"/>
      <c r="CJ162" s="133"/>
      <c r="CK162" s="133"/>
      <c r="CL162" s="133"/>
      <c r="CM162" s="133">
        <f>SUM(CJ161:CM161)</f>
        <v>0</v>
      </c>
      <c r="CN162" s="204">
        <f>TRIM('選手名簿'!G155)</f>
      </c>
      <c r="CO162" s="204">
        <f>TRIM('選手名簿'!H155)</f>
      </c>
      <c r="CQ162" s="179"/>
    </row>
    <row r="163" spans="80:95" ht="15">
      <c r="CB163" s="74"/>
      <c r="CC163" s="74"/>
      <c r="CD163" s="74"/>
      <c r="CE163" s="74"/>
      <c r="CF163" s="74"/>
      <c r="CN163" s="204">
        <f>TRIM('[4]選手名簿'!G159)</f>
      </c>
      <c r="CO163" s="204">
        <f>TRIM('選手名簿'!H156)</f>
      </c>
      <c r="CQ163" s="179"/>
    </row>
    <row r="164" spans="80:95" ht="15">
      <c r="CB164" s="74"/>
      <c r="CC164" s="74"/>
      <c r="CD164" s="74"/>
      <c r="CE164" s="74"/>
      <c r="CF164" s="74"/>
      <c r="CQ164" s="179"/>
    </row>
    <row r="165" spans="80:95" ht="15">
      <c r="CB165" s="74"/>
      <c r="CC165" s="74"/>
      <c r="CD165" s="74"/>
      <c r="CE165" s="74"/>
      <c r="CF165" s="74"/>
      <c r="CQ165" s="179"/>
    </row>
    <row r="166" ht="15">
      <c r="CQ166" s="179"/>
    </row>
    <row r="167" ht="15">
      <c r="CQ167" s="179"/>
    </row>
    <row r="168" ht="15">
      <c r="CQ168" s="179"/>
    </row>
    <row r="169" ht="15">
      <c r="CQ169" s="179"/>
    </row>
    <row r="170" ht="15">
      <c r="CQ170" s="179"/>
    </row>
    <row r="171" ht="15">
      <c r="CQ171" s="179"/>
    </row>
    <row r="172" ht="15">
      <c r="CQ172" s="179"/>
    </row>
    <row r="173" ht="15">
      <c r="CQ173" s="179"/>
    </row>
    <row r="174" ht="15">
      <c r="CQ174" s="179"/>
    </row>
    <row r="175" ht="15">
      <c r="CQ175" s="179"/>
    </row>
    <row r="176" ht="15">
      <c r="CQ176" s="179"/>
    </row>
    <row r="177" ht="15">
      <c r="CQ177" s="179"/>
    </row>
    <row r="178" ht="15">
      <c r="CQ178" s="179"/>
    </row>
    <row r="179" ht="15">
      <c r="CQ179" s="179"/>
    </row>
    <row r="180" ht="15">
      <c r="CQ180" s="179"/>
    </row>
    <row r="181" ht="15">
      <c r="CQ181" s="179"/>
    </row>
    <row r="182" ht="15">
      <c r="CQ182" s="179"/>
    </row>
    <row r="183" ht="15">
      <c r="CQ183" s="179"/>
    </row>
    <row r="184" ht="15">
      <c r="CQ184" s="179"/>
    </row>
    <row r="185" ht="15">
      <c r="CQ185" s="179"/>
    </row>
    <row r="186" ht="15">
      <c r="CQ186" s="179"/>
    </row>
    <row r="187" ht="15">
      <c r="CQ187" s="179"/>
    </row>
    <row r="188" ht="15">
      <c r="CQ188" s="179"/>
    </row>
    <row r="189" ht="15">
      <c r="CQ189" s="179"/>
    </row>
    <row r="190" ht="15">
      <c r="CQ190" s="179"/>
    </row>
    <row r="191" ht="15">
      <c r="CQ191" s="179"/>
    </row>
    <row r="192" ht="15">
      <c r="CQ192" s="179"/>
    </row>
    <row r="193" ht="15">
      <c r="CQ193" s="179"/>
    </row>
    <row r="194" ht="15">
      <c r="CQ194" s="179"/>
    </row>
    <row r="195" ht="15">
      <c r="CQ195" s="179"/>
    </row>
    <row r="196" ht="15">
      <c r="CQ196" s="179"/>
    </row>
    <row r="197" ht="15">
      <c r="CQ197" s="179"/>
    </row>
    <row r="198" ht="15">
      <c r="CQ198" s="179"/>
    </row>
    <row r="199" ht="15">
      <c r="CQ199" s="179"/>
    </row>
    <row r="200" ht="15">
      <c r="CQ200" s="179"/>
    </row>
    <row r="201" ht="15">
      <c r="CQ201" s="179"/>
    </row>
    <row r="202" ht="15">
      <c r="CQ202" s="179"/>
    </row>
    <row r="203" ht="15">
      <c r="CQ203" s="179"/>
    </row>
    <row r="204" ht="15">
      <c r="CQ204" s="179"/>
    </row>
    <row r="205" ht="15">
      <c r="CQ205" s="179"/>
    </row>
    <row r="206" ht="15">
      <c r="CQ206" s="179"/>
    </row>
    <row r="207" ht="15">
      <c r="CQ207" s="179"/>
    </row>
    <row r="208" ht="15">
      <c r="CQ208" s="179"/>
    </row>
    <row r="209" ht="15">
      <c r="CQ209" s="179"/>
    </row>
    <row r="210" ht="15">
      <c r="CQ210" s="179"/>
    </row>
    <row r="211" ht="15">
      <c r="CQ211" s="179"/>
    </row>
    <row r="212" ht="15">
      <c r="CQ212" s="179"/>
    </row>
    <row r="213" ht="15">
      <c r="CQ213" s="179"/>
    </row>
    <row r="214" ht="15">
      <c r="CQ214" s="179"/>
    </row>
    <row r="215" ht="15">
      <c r="CQ215" s="179"/>
    </row>
    <row r="216" ht="15">
      <c r="CQ216" s="179"/>
    </row>
    <row r="217" ht="15">
      <c r="CQ217" s="179"/>
    </row>
    <row r="218" ht="15">
      <c r="CQ218" s="179"/>
    </row>
    <row r="219" ht="15">
      <c r="CQ219" s="179"/>
    </row>
    <row r="220" ht="15">
      <c r="CQ220" s="179"/>
    </row>
    <row r="221" ht="15">
      <c r="CQ221" s="179"/>
    </row>
    <row r="222" ht="15">
      <c r="CQ222" s="179"/>
    </row>
    <row r="223" ht="15">
      <c r="CQ223" s="179"/>
    </row>
    <row r="224" ht="15">
      <c r="CQ224" s="179"/>
    </row>
    <row r="225" ht="15">
      <c r="CQ225" s="179"/>
    </row>
    <row r="226" ht="15">
      <c r="CQ226" s="179"/>
    </row>
    <row r="227" ht="15">
      <c r="CQ227" s="179"/>
    </row>
    <row r="228" ht="15">
      <c r="CQ228" s="179"/>
    </row>
    <row r="229" ht="15">
      <c r="CQ229" s="179"/>
    </row>
    <row r="230" ht="15">
      <c r="CQ230" s="179"/>
    </row>
    <row r="231" ht="15">
      <c r="CQ231" s="179"/>
    </row>
    <row r="232" ht="15">
      <c r="CQ232" s="179"/>
    </row>
    <row r="233" ht="15">
      <c r="CQ233" s="179"/>
    </row>
    <row r="234" ht="15">
      <c r="CQ234" s="179"/>
    </row>
    <row r="235" ht="15">
      <c r="CQ235" s="179"/>
    </row>
    <row r="236" ht="15">
      <c r="CQ236" s="179"/>
    </row>
    <row r="237" ht="15">
      <c r="CQ237" s="179"/>
    </row>
    <row r="238" ht="15">
      <c r="CQ238" s="179"/>
    </row>
    <row r="239" ht="15">
      <c r="CQ239" s="179"/>
    </row>
    <row r="240" ht="15">
      <c r="CQ240" s="179"/>
    </row>
    <row r="241" ht="15">
      <c r="CQ241" s="179"/>
    </row>
    <row r="242" ht="15">
      <c r="CQ242" s="179"/>
    </row>
    <row r="243" ht="15">
      <c r="CQ243" s="179"/>
    </row>
    <row r="244" ht="15">
      <c r="CQ244" s="179"/>
    </row>
    <row r="245" ht="15">
      <c r="CQ245" s="179"/>
    </row>
    <row r="246" ht="15">
      <c r="CQ246" s="179"/>
    </row>
    <row r="247" ht="15">
      <c r="CQ247" s="179"/>
    </row>
    <row r="248" ht="15">
      <c r="CQ248" s="179"/>
    </row>
    <row r="249" ht="15">
      <c r="CQ249" s="179"/>
    </row>
    <row r="250" ht="15">
      <c r="CQ250" s="179"/>
    </row>
    <row r="251" ht="15">
      <c r="CQ251" s="179"/>
    </row>
    <row r="252" ht="15">
      <c r="CQ252" s="179"/>
    </row>
    <row r="253" ht="15">
      <c r="CQ253" s="179"/>
    </row>
    <row r="254" ht="15">
      <c r="CQ254" s="179"/>
    </row>
    <row r="255" ht="15">
      <c r="CQ255" s="179"/>
    </row>
    <row r="256" ht="15">
      <c r="CQ256" s="179"/>
    </row>
    <row r="257" ht="15">
      <c r="CQ257" s="179"/>
    </row>
    <row r="258" ht="15">
      <c r="CQ258" s="179"/>
    </row>
    <row r="259" ht="15">
      <c r="CQ259" s="179"/>
    </row>
    <row r="260" ht="15">
      <c r="CQ260" s="179"/>
    </row>
    <row r="261" ht="15">
      <c r="CQ261" s="179"/>
    </row>
    <row r="262" ht="15">
      <c r="CQ262" s="179"/>
    </row>
    <row r="263" ht="15">
      <c r="CQ263" s="179"/>
    </row>
    <row r="264" ht="15">
      <c r="CQ264" s="179"/>
    </row>
    <row r="265" ht="15">
      <c r="CQ265" s="179"/>
    </row>
    <row r="266" ht="15">
      <c r="CQ266" s="179"/>
    </row>
    <row r="267" ht="15">
      <c r="CQ267" s="179"/>
    </row>
    <row r="268" ht="15">
      <c r="CQ268" s="179"/>
    </row>
    <row r="269" ht="15">
      <c r="CQ269" s="179"/>
    </row>
    <row r="270" ht="15">
      <c r="CQ270" s="179"/>
    </row>
    <row r="271" ht="15">
      <c r="CQ271" s="179"/>
    </row>
    <row r="272" ht="15">
      <c r="CQ272" s="179"/>
    </row>
    <row r="273" ht="15">
      <c r="CQ273" s="179"/>
    </row>
    <row r="274" ht="15">
      <c r="CQ274" s="179"/>
    </row>
    <row r="275" ht="15">
      <c r="CQ275" s="179"/>
    </row>
    <row r="276" ht="15">
      <c r="CQ276" s="179"/>
    </row>
    <row r="277" ht="15">
      <c r="CQ277" s="179"/>
    </row>
    <row r="278" ht="15">
      <c r="CQ278" s="179"/>
    </row>
    <row r="279" ht="15">
      <c r="CQ279" s="179"/>
    </row>
    <row r="280" ht="15">
      <c r="CQ280" s="179"/>
    </row>
    <row r="281" ht="15">
      <c r="CQ281" s="179"/>
    </row>
    <row r="282" ht="15">
      <c r="CQ282" s="179"/>
    </row>
    <row r="283" ht="15">
      <c r="CQ283" s="179"/>
    </row>
    <row r="284" ht="15">
      <c r="CQ284" s="179"/>
    </row>
    <row r="285" ht="15">
      <c r="CQ285" s="179"/>
    </row>
    <row r="286" ht="15">
      <c r="CQ286" s="179"/>
    </row>
    <row r="287" ht="15">
      <c r="CQ287" s="179"/>
    </row>
    <row r="288" ht="15">
      <c r="CQ288" s="179"/>
    </row>
    <row r="289" ht="15">
      <c r="CQ289" s="179"/>
    </row>
    <row r="290" ht="15">
      <c r="CQ290" s="179"/>
    </row>
    <row r="291" ht="15">
      <c r="CQ291" s="179"/>
    </row>
    <row r="292" ht="15">
      <c r="CQ292" s="179"/>
    </row>
    <row r="293" ht="15">
      <c r="CQ293" s="179"/>
    </row>
    <row r="294" ht="15">
      <c r="CQ294" s="179"/>
    </row>
    <row r="295" ht="15">
      <c r="CQ295" s="179"/>
    </row>
    <row r="296" ht="15">
      <c r="CQ296" s="179"/>
    </row>
    <row r="297" ht="15">
      <c r="CQ297" s="179"/>
    </row>
    <row r="298" ht="15">
      <c r="CQ298" s="179"/>
    </row>
    <row r="299" ht="15">
      <c r="CQ299" s="179"/>
    </row>
    <row r="300" ht="15">
      <c r="CQ300" s="179"/>
    </row>
    <row r="301" ht="15">
      <c r="CQ301" s="179"/>
    </row>
    <row r="302" ht="15">
      <c r="CQ302" s="179"/>
    </row>
    <row r="303" ht="15">
      <c r="CQ303" s="179"/>
    </row>
    <row r="304" ht="15">
      <c r="CQ304" s="179"/>
    </row>
    <row r="305" ht="15">
      <c r="CQ305" s="179"/>
    </row>
    <row r="306" ht="15">
      <c r="CQ306" s="179"/>
    </row>
    <row r="307" ht="15">
      <c r="CQ307" s="179"/>
    </row>
    <row r="308" ht="15">
      <c r="CQ308" s="179"/>
    </row>
    <row r="309" ht="15">
      <c r="CQ309" s="179"/>
    </row>
    <row r="310" ht="15">
      <c r="CQ310" s="179"/>
    </row>
    <row r="311" ht="15">
      <c r="CQ311" s="179"/>
    </row>
    <row r="312" ht="15">
      <c r="CQ312" s="179"/>
    </row>
    <row r="313" ht="15">
      <c r="CQ313" s="179"/>
    </row>
    <row r="314" ht="15">
      <c r="CQ314" s="179"/>
    </row>
    <row r="315" ht="15">
      <c r="CQ315" s="179"/>
    </row>
    <row r="316" ht="15">
      <c r="CQ316" s="179"/>
    </row>
    <row r="317" ht="15">
      <c r="CQ317" s="179"/>
    </row>
    <row r="318" ht="15">
      <c r="CQ318" s="179"/>
    </row>
    <row r="319" ht="15">
      <c r="CQ319" s="179"/>
    </row>
    <row r="320" ht="15">
      <c r="CQ320" s="179"/>
    </row>
    <row r="321" ht="15">
      <c r="CQ321" s="179"/>
    </row>
    <row r="322" ht="15">
      <c r="CQ322" s="179"/>
    </row>
    <row r="323" ht="15">
      <c r="CQ323" s="179"/>
    </row>
    <row r="324" ht="15">
      <c r="CQ324" s="179"/>
    </row>
    <row r="325" ht="15">
      <c r="CQ325" s="179"/>
    </row>
    <row r="326" ht="15">
      <c r="CQ326" s="179"/>
    </row>
    <row r="327" ht="15">
      <c r="CQ327" s="179"/>
    </row>
    <row r="328" ht="15">
      <c r="CQ328" s="179"/>
    </row>
    <row r="329" ht="15">
      <c r="CQ329" s="179"/>
    </row>
    <row r="330" ht="15">
      <c r="CQ330" s="179"/>
    </row>
    <row r="331" ht="15">
      <c r="CQ331" s="179"/>
    </row>
    <row r="332" ht="15">
      <c r="CQ332" s="179"/>
    </row>
    <row r="333" ht="15">
      <c r="CQ333" s="179"/>
    </row>
    <row r="334" ht="15">
      <c r="CQ334" s="179"/>
    </row>
    <row r="335" ht="15">
      <c r="CQ335" s="179"/>
    </row>
    <row r="336" ht="15">
      <c r="CQ336" s="179"/>
    </row>
    <row r="337" ht="15">
      <c r="CQ337" s="179"/>
    </row>
    <row r="338" ht="15">
      <c r="CQ338" s="179"/>
    </row>
    <row r="339" ht="15">
      <c r="CQ339" s="179"/>
    </row>
    <row r="340" ht="15">
      <c r="CQ340" s="179"/>
    </row>
    <row r="341" ht="15">
      <c r="CQ341" s="179"/>
    </row>
    <row r="342" ht="15">
      <c r="CQ342" s="179"/>
    </row>
    <row r="343" ht="15">
      <c r="CQ343" s="179"/>
    </row>
    <row r="344" ht="15">
      <c r="CQ344" s="179"/>
    </row>
    <row r="345" ht="15">
      <c r="CQ345" s="179"/>
    </row>
    <row r="346" ht="15">
      <c r="CQ346" s="179"/>
    </row>
    <row r="347" ht="15">
      <c r="CQ347" s="179"/>
    </row>
    <row r="348" ht="15">
      <c r="CQ348" s="179"/>
    </row>
    <row r="349" ht="15">
      <c r="CQ349" s="179"/>
    </row>
    <row r="350" ht="15">
      <c r="CQ350" s="179"/>
    </row>
    <row r="351" ht="15">
      <c r="CQ351" s="179"/>
    </row>
    <row r="352" ht="15">
      <c r="CQ352" s="179"/>
    </row>
    <row r="353" ht="15">
      <c r="CQ353" s="179"/>
    </row>
    <row r="354" ht="15">
      <c r="CQ354" s="179"/>
    </row>
    <row r="355" ht="15">
      <c r="CQ355" s="179"/>
    </row>
    <row r="356" ht="15">
      <c r="CQ356" s="179"/>
    </row>
    <row r="357" ht="15">
      <c r="CQ357" s="179"/>
    </row>
    <row r="358" ht="15">
      <c r="CQ358" s="179"/>
    </row>
    <row r="359" ht="15">
      <c r="CQ359" s="179"/>
    </row>
    <row r="360" ht="15">
      <c r="CQ360" s="179"/>
    </row>
    <row r="361" ht="15">
      <c r="CQ361" s="179"/>
    </row>
    <row r="362" ht="15">
      <c r="CQ362" s="179"/>
    </row>
    <row r="363" ht="15">
      <c r="CQ363" s="179"/>
    </row>
    <row r="364" ht="15">
      <c r="CQ364" s="179"/>
    </row>
    <row r="365" ht="15">
      <c r="CQ365" s="179"/>
    </row>
    <row r="366" ht="15">
      <c r="CQ366" s="179"/>
    </row>
    <row r="367" ht="15">
      <c r="CQ367" s="179"/>
    </row>
    <row r="368" ht="15">
      <c r="CQ368" s="179"/>
    </row>
    <row r="369" ht="15">
      <c r="CQ369" s="179"/>
    </row>
    <row r="370" ht="15">
      <c r="CQ370" s="179"/>
    </row>
    <row r="371" ht="15">
      <c r="CQ371" s="179"/>
    </row>
    <row r="372" ht="15">
      <c r="CQ372" s="179"/>
    </row>
    <row r="373" ht="15">
      <c r="CQ373" s="179"/>
    </row>
    <row r="374" ht="15">
      <c r="CQ374" s="179"/>
    </row>
    <row r="375" ht="15">
      <c r="CQ375" s="179"/>
    </row>
    <row r="376" ht="15">
      <c r="CQ376" s="179"/>
    </row>
    <row r="377" ht="15">
      <c r="CQ377" s="179"/>
    </row>
    <row r="378" ht="15">
      <c r="CQ378" s="179"/>
    </row>
    <row r="379" ht="15">
      <c r="CQ379" s="179"/>
    </row>
    <row r="380" ht="15">
      <c r="CQ380" s="179"/>
    </row>
    <row r="381" ht="15">
      <c r="CQ381" s="179"/>
    </row>
    <row r="382" ht="15">
      <c r="CQ382" s="179"/>
    </row>
    <row r="383" ht="15">
      <c r="CQ383" s="179"/>
    </row>
    <row r="384" ht="15">
      <c r="CQ384" s="179"/>
    </row>
    <row r="385" ht="15">
      <c r="CQ385" s="179"/>
    </row>
    <row r="386" ht="15">
      <c r="CQ386" s="179"/>
    </row>
    <row r="387" ht="15">
      <c r="CQ387" s="179"/>
    </row>
    <row r="388" ht="15">
      <c r="CQ388" s="179"/>
    </row>
    <row r="389" ht="15">
      <c r="CQ389" s="179"/>
    </row>
    <row r="390" ht="15">
      <c r="CQ390" s="179"/>
    </row>
    <row r="391" ht="15">
      <c r="CQ391" s="179"/>
    </row>
    <row r="392" ht="15">
      <c r="CQ392" s="179"/>
    </row>
    <row r="393" ht="15">
      <c r="CQ393" s="179"/>
    </row>
    <row r="394" ht="15">
      <c r="CQ394" s="179"/>
    </row>
    <row r="395" ht="15">
      <c r="CQ395" s="179"/>
    </row>
    <row r="396" ht="15">
      <c r="CQ396" s="179"/>
    </row>
    <row r="397" ht="15">
      <c r="CQ397" s="179"/>
    </row>
    <row r="398" ht="15">
      <c r="CQ398" s="179"/>
    </row>
    <row r="399" ht="15">
      <c r="CQ399" s="179"/>
    </row>
    <row r="400" ht="15">
      <c r="CQ400" s="179"/>
    </row>
    <row r="401" ht="15">
      <c r="CQ401" s="179"/>
    </row>
    <row r="402" ht="15">
      <c r="CQ402" s="179"/>
    </row>
    <row r="403" ht="15">
      <c r="CQ403" s="179"/>
    </row>
    <row r="404" ht="15">
      <c r="CQ404" s="179"/>
    </row>
    <row r="405" ht="15">
      <c r="CQ405" s="179"/>
    </row>
    <row r="406" ht="15">
      <c r="CQ406" s="179"/>
    </row>
    <row r="407" ht="15">
      <c r="CQ407" s="179"/>
    </row>
    <row r="408" ht="15">
      <c r="CQ408" s="179"/>
    </row>
    <row r="409" ht="15">
      <c r="CQ409" s="179"/>
    </row>
    <row r="410" ht="15">
      <c r="CQ410" s="179"/>
    </row>
    <row r="411" ht="15">
      <c r="CQ411" s="179"/>
    </row>
    <row r="412" ht="15">
      <c r="CQ412" s="179"/>
    </row>
    <row r="413" ht="15">
      <c r="CQ413" s="179"/>
    </row>
    <row r="414" ht="15">
      <c r="CQ414" s="179"/>
    </row>
    <row r="415" ht="15">
      <c r="CQ415" s="179"/>
    </row>
    <row r="416" ht="15">
      <c r="CQ416" s="179"/>
    </row>
    <row r="417" ht="15">
      <c r="CQ417" s="179"/>
    </row>
    <row r="418" ht="15">
      <c r="CQ418" s="179"/>
    </row>
    <row r="419" ht="15">
      <c r="CQ419" s="179"/>
    </row>
    <row r="420" ht="15">
      <c r="CQ420" s="179"/>
    </row>
    <row r="421" ht="15">
      <c r="CQ421" s="179"/>
    </row>
    <row r="422" ht="15">
      <c r="CQ422" s="179"/>
    </row>
    <row r="423" ht="15">
      <c r="CQ423" s="179"/>
    </row>
    <row r="424" ht="15">
      <c r="CQ424" s="179"/>
    </row>
    <row r="425" ht="15">
      <c r="CQ425" s="179"/>
    </row>
    <row r="426" ht="15">
      <c r="CQ426" s="179"/>
    </row>
    <row r="427" ht="15">
      <c r="CQ427" s="179"/>
    </row>
    <row r="428" ht="15">
      <c r="CQ428" s="179"/>
    </row>
    <row r="429" ht="15">
      <c r="CQ429" s="179"/>
    </row>
    <row r="430" ht="15">
      <c r="CQ430" s="179"/>
    </row>
    <row r="431" ht="15">
      <c r="CQ431" s="179"/>
    </row>
    <row r="432" ht="15">
      <c r="CQ432" s="179"/>
    </row>
    <row r="433" ht="15">
      <c r="CQ433" s="179"/>
    </row>
    <row r="434" ht="15">
      <c r="CQ434" s="179"/>
    </row>
    <row r="435" ht="15">
      <c r="CQ435" s="179"/>
    </row>
    <row r="436" ht="15">
      <c r="CQ436" s="179"/>
    </row>
    <row r="437" ht="15">
      <c r="CQ437" s="179"/>
    </row>
    <row r="438" ht="15">
      <c r="CQ438" s="179"/>
    </row>
    <row r="439" ht="15">
      <c r="CQ439" s="179"/>
    </row>
    <row r="440" ht="15">
      <c r="CQ440" s="179"/>
    </row>
    <row r="441" ht="15">
      <c r="CQ441" s="179"/>
    </row>
    <row r="442" ht="15">
      <c r="CQ442" s="179"/>
    </row>
    <row r="443" ht="15">
      <c r="CQ443" s="179"/>
    </row>
    <row r="444" ht="15">
      <c r="CQ444" s="179"/>
    </row>
    <row r="445" ht="15">
      <c r="CQ445" s="179"/>
    </row>
    <row r="446" ht="15">
      <c r="CQ446" s="179"/>
    </row>
    <row r="447" ht="15">
      <c r="CQ447" s="179"/>
    </row>
    <row r="448" ht="15">
      <c r="CQ448" s="179"/>
    </row>
    <row r="449" ht="15">
      <c r="CQ449" s="179"/>
    </row>
    <row r="450" ht="15">
      <c r="CQ450" s="179"/>
    </row>
    <row r="451" ht="15">
      <c r="CQ451" s="179"/>
    </row>
    <row r="452" ht="15">
      <c r="CQ452" s="179"/>
    </row>
    <row r="453" ht="15">
      <c r="CQ453" s="179"/>
    </row>
    <row r="454" ht="15">
      <c r="CQ454" s="179"/>
    </row>
    <row r="455" ht="15">
      <c r="CQ455" s="179"/>
    </row>
    <row r="456" ht="15">
      <c r="CQ456" s="179"/>
    </row>
    <row r="457" ht="15">
      <c r="CQ457" s="179"/>
    </row>
    <row r="458" ht="15">
      <c r="CQ458" s="179"/>
    </row>
    <row r="459" ht="15">
      <c r="CQ459" s="179"/>
    </row>
    <row r="460" ht="15">
      <c r="CQ460" s="179"/>
    </row>
    <row r="461" ht="15">
      <c r="CQ461" s="179"/>
    </row>
    <row r="462" ht="15">
      <c r="CQ462" s="179"/>
    </row>
    <row r="463" ht="15">
      <c r="CQ463" s="179"/>
    </row>
    <row r="464" ht="15">
      <c r="CQ464" s="179"/>
    </row>
    <row r="465" ht="15">
      <c r="CQ465" s="179"/>
    </row>
    <row r="466" ht="15">
      <c r="CQ466" s="179"/>
    </row>
    <row r="467" ht="15">
      <c r="CQ467" s="179"/>
    </row>
    <row r="468" ht="15">
      <c r="CQ468" s="179"/>
    </row>
    <row r="469" ht="15">
      <c r="CQ469" s="179"/>
    </row>
    <row r="470" ht="15">
      <c r="CQ470" s="179"/>
    </row>
    <row r="471" ht="15">
      <c r="CQ471" s="179"/>
    </row>
    <row r="472" ht="15">
      <c r="CQ472" s="179"/>
    </row>
    <row r="473" ht="15">
      <c r="CQ473" s="179"/>
    </row>
    <row r="474" ht="15">
      <c r="CQ474" s="179"/>
    </row>
    <row r="475" ht="15">
      <c r="CQ475" s="179"/>
    </row>
    <row r="476" ht="15">
      <c r="CQ476" s="179"/>
    </row>
    <row r="477" ht="15">
      <c r="CQ477" s="179"/>
    </row>
    <row r="478" ht="15">
      <c r="CQ478" s="179"/>
    </row>
    <row r="479" ht="15">
      <c r="CQ479" s="179"/>
    </row>
    <row r="480" ht="15">
      <c r="CQ480" s="179"/>
    </row>
    <row r="481" ht="15">
      <c r="CQ481" s="179"/>
    </row>
    <row r="482" ht="15">
      <c r="CQ482" s="179"/>
    </row>
    <row r="483" ht="15">
      <c r="CQ483" s="179"/>
    </row>
    <row r="484" ht="15">
      <c r="CQ484" s="179"/>
    </row>
    <row r="485" ht="15">
      <c r="CQ485" s="179"/>
    </row>
    <row r="486" ht="15">
      <c r="CQ486" s="179"/>
    </row>
    <row r="487" ht="15">
      <c r="CQ487" s="179"/>
    </row>
    <row r="488" ht="15">
      <c r="CQ488" s="179"/>
    </row>
  </sheetData>
  <sheetProtection password="CCC4" sheet="1"/>
  <mergeCells count="19">
    <mergeCell ref="M2:O2"/>
    <mergeCell ref="E5:F5"/>
    <mergeCell ref="E6:F6"/>
    <mergeCell ref="E7:F7"/>
    <mergeCell ref="C4:D4"/>
    <mergeCell ref="M5:O5"/>
    <mergeCell ref="M6:O6"/>
    <mergeCell ref="L7:O8"/>
    <mergeCell ref="M4:O4"/>
    <mergeCell ref="R5:V5"/>
    <mergeCell ref="R6:V6"/>
    <mergeCell ref="R3:V3"/>
    <mergeCell ref="R4:V4"/>
    <mergeCell ref="R7:V7"/>
    <mergeCell ref="C1:D1"/>
    <mergeCell ref="C2:D2"/>
    <mergeCell ref="C3:D3"/>
    <mergeCell ref="E1:J1"/>
    <mergeCell ref="M3:O3"/>
  </mergeCells>
  <conditionalFormatting sqref="L11:L160 V11:V160 I11:I160">
    <cfRule type="expression" priority="72" dxfId="56" stopIfTrue="1">
      <formula>$G11="女"</formula>
    </cfRule>
  </conditionalFormatting>
  <conditionalFormatting sqref="CB44:CB46 CB30:CB32 CB36:CB40">
    <cfRule type="expression" priority="76" dxfId="52" stopIfTrue="1">
      <formula>(CC30&gt;6)</formula>
    </cfRule>
  </conditionalFormatting>
  <conditionalFormatting sqref="CD44:CD46 CD30:CD32 CD36:CD40">
    <cfRule type="expression" priority="77" dxfId="52" stopIfTrue="1">
      <formula>(CC30&gt;6)</formula>
    </cfRule>
  </conditionalFormatting>
  <conditionalFormatting sqref="J11:J160">
    <cfRule type="expression" priority="87" dxfId="52" stopIfTrue="1">
      <formula>K11="E"</formula>
    </cfRule>
    <cfRule type="expression" priority="88" dxfId="56" stopIfTrue="1">
      <formula>$G11="女"</formula>
    </cfRule>
  </conditionalFormatting>
  <conditionalFormatting sqref="CC30:CC61 CC12:CD25">
    <cfRule type="cellIs" priority="78" dxfId="52" operator="greaterThan" stopIfTrue="1">
      <formula>6</formula>
    </cfRule>
  </conditionalFormatting>
  <conditionalFormatting sqref="K11:K160">
    <cfRule type="expression" priority="81" dxfId="100" stopIfTrue="1">
      <formula>(#REF!=2)</formula>
    </cfRule>
  </conditionalFormatting>
  <conditionalFormatting sqref="E3:F4">
    <cfRule type="cellIs" priority="82" dxfId="101" operator="equal" stopIfTrue="1">
      <formula>"出場不可"</formula>
    </cfRule>
  </conditionalFormatting>
  <conditionalFormatting sqref="L7:O8">
    <cfRule type="cellIs" priority="83" dxfId="102" operator="equal" stopIfTrue="1">
      <formula>"出場制限オーバー"</formula>
    </cfRule>
  </conditionalFormatting>
  <conditionalFormatting sqref="CB41:CB43">
    <cfRule type="expression" priority="68" dxfId="52" stopIfTrue="1">
      <formula>(CC41&gt;6)</formula>
    </cfRule>
  </conditionalFormatting>
  <conditionalFormatting sqref="CD41:CD43">
    <cfRule type="expression" priority="69" dxfId="52" stopIfTrue="1">
      <formula>(CC41&gt;6)</formula>
    </cfRule>
  </conditionalFormatting>
  <conditionalFormatting sqref="CB47:CB49">
    <cfRule type="expression" priority="65" dxfId="52" stopIfTrue="1">
      <formula>(CC47&gt;6)</formula>
    </cfRule>
  </conditionalFormatting>
  <conditionalFormatting sqref="CD47:CD49">
    <cfRule type="expression" priority="66" dxfId="52" stopIfTrue="1">
      <formula>(CC47&gt;6)</formula>
    </cfRule>
  </conditionalFormatting>
  <conditionalFormatting sqref="AY11:AY160">
    <cfRule type="expression" priority="61" dxfId="56" stopIfTrue="1">
      <formula>$G11="女"</formula>
    </cfRule>
  </conditionalFormatting>
  <conditionalFormatting sqref="CB42:CB61">
    <cfRule type="expression" priority="58" dxfId="52" stopIfTrue="1">
      <formula>(CC42&gt;6)</formula>
    </cfRule>
  </conditionalFormatting>
  <conditionalFormatting sqref="CD42:CD61">
    <cfRule type="expression" priority="59" dxfId="52" stopIfTrue="1">
      <formula>(CC42&gt;6)</formula>
    </cfRule>
  </conditionalFormatting>
  <conditionalFormatting sqref="CB21 CB17">
    <cfRule type="expression" priority="105" dxfId="103" stopIfTrue="1">
      <formula>AND(COUNTIF($CB$21:$CB$21,CB17)+COUNTIF($CB$17:$CB$17,CB17)&gt;1,NOT(ISBLANK(CB17)))</formula>
    </cfRule>
  </conditionalFormatting>
  <conditionalFormatting sqref="CC26:CD26">
    <cfRule type="cellIs" priority="51" dxfId="52" operator="greaterThan" stopIfTrue="1">
      <formula>6</formula>
    </cfRule>
  </conditionalFormatting>
  <conditionalFormatting sqref="CC27">
    <cfRule type="cellIs" priority="46" dxfId="52" operator="greaterThan" stopIfTrue="1">
      <formula>6</formula>
    </cfRule>
  </conditionalFormatting>
  <conditionalFormatting sqref="CB20">
    <cfRule type="duplicateValues" priority="39" dxfId="104" stopIfTrue="1">
      <formula>AND(COUNTIF($CB$20:$CB$20,CB20)&gt;1,NOT(ISBLANK(CB20)))</formula>
    </cfRule>
  </conditionalFormatting>
  <conditionalFormatting sqref="CC25:CD25">
    <cfRule type="cellIs" priority="38" dxfId="52" operator="greaterThan" stopIfTrue="1">
      <formula>6</formula>
    </cfRule>
  </conditionalFormatting>
  <conditionalFormatting sqref="CC26:CD26">
    <cfRule type="cellIs" priority="37" dxfId="52" operator="greaterThan" stopIfTrue="1">
      <formula>6</formula>
    </cfRule>
  </conditionalFormatting>
  <conditionalFormatting sqref="CC26:CD26">
    <cfRule type="cellIs" priority="36" dxfId="51" operator="greaterThan" stopIfTrue="1">
      <formula>4</formula>
    </cfRule>
  </conditionalFormatting>
  <conditionalFormatting sqref="CC27">
    <cfRule type="cellIs" priority="35" dxfId="52" operator="greaterThan" stopIfTrue="1">
      <formula>6</formula>
    </cfRule>
  </conditionalFormatting>
  <conditionalFormatting sqref="E11">
    <cfRule type="expression" priority="26" dxfId="56" stopIfTrue="1">
      <formula>$G11="女"</formula>
    </cfRule>
  </conditionalFormatting>
  <conditionalFormatting sqref="F11">
    <cfRule type="expression" priority="24" dxfId="56" stopIfTrue="1">
      <formula>$G11="女"</formula>
    </cfRule>
  </conditionalFormatting>
  <conditionalFormatting sqref="F12:F160">
    <cfRule type="expression" priority="23" dxfId="56" stopIfTrue="1">
      <formula>$G12="女"</formula>
    </cfRule>
  </conditionalFormatting>
  <conditionalFormatting sqref="E12:E160">
    <cfRule type="expression" priority="22" dxfId="56" stopIfTrue="1">
      <formula>$G12="女"</formula>
    </cfRule>
  </conditionalFormatting>
  <conditionalFormatting sqref="CB33:CB35">
    <cfRule type="expression" priority="20" dxfId="52" stopIfTrue="1">
      <formula>(CC33&gt;6)</formula>
    </cfRule>
  </conditionalFormatting>
  <conditionalFormatting sqref="CD33:CD35">
    <cfRule type="expression" priority="21" dxfId="52" stopIfTrue="1">
      <formula>(CC33&gt;6)</formula>
    </cfRule>
  </conditionalFormatting>
  <conditionalFormatting sqref="CB39:CB41">
    <cfRule type="expression" priority="18" dxfId="52" stopIfTrue="1">
      <formula>(CC39&gt;6)</formula>
    </cfRule>
  </conditionalFormatting>
  <conditionalFormatting sqref="CD39:CD41">
    <cfRule type="expression" priority="19" dxfId="52" stopIfTrue="1">
      <formula>(CC39&gt;6)</formula>
    </cfRule>
  </conditionalFormatting>
  <conditionalFormatting sqref="CE25:CE26">
    <cfRule type="cellIs" priority="17" dxfId="52" operator="greaterThan" stopIfTrue="1">
      <formula>6</formula>
    </cfRule>
  </conditionalFormatting>
  <conditionalFormatting sqref="CE25:CE26">
    <cfRule type="cellIs" priority="16" dxfId="52" operator="greaterThan" stopIfTrue="1">
      <formula>6</formula>
    </cfRule>
  </conditionalFormatting>
  <conditionalFormatting sqref="CE25:CE26">
    <cfRule type="cellIs" priority="15" dxfId="51" operator="greaterThan" stopIfTrue="1">
      <formula>4</formula>
    </cfRule>
  </conditionalFormatting>
  <conditionalFormatting sqref="CD27">
    <cfRule type="cellIs" priority="14" dxfId="52" operator="greaterThan" stopIfTrue="1">
      <formula>6</formula>
    </cfRule>
  </conditionalFormatting>
  <conditionalFormatting sqref="CD27">
    <cfRule type="cellIs" priority="13" dxfId="52" operator="greaterThan" stopIfTrue="1">
      <formula>6</formula>
    </cfRule>
  </conditionalFormatting>
  <conditionalFormatting sqref="CD27">
    <cfRule type="cellIs" priority="12" dxfId="51" operator="greaterThan" stopIfTrue="1">
      <formula>4</formula>
    </cfRule>
  </conditionalFormatting>
  <conditionalFormatting sqref="CF27">
    <cfRule type="cellIs" priority="11" dxfId="52" operator="greaterThan" stopIfTrue="1">
      <formula>6</formula>
    </cfRule>
  </conditionalFormatting>
  <conditionalFormatting sqref="CF27">
    <cfRule type="cellIs" priority="10" dxfId="52" operator="greaterThan" stopIfTrue="1">
      <formula>6</formula>
    </cfRule>
  </conditionalFormatting>
  <conditionalFormatting sqref="CF27">
    <cfRule type="cellIs" priority="9" dxfId="51" operator="greaterThan" stopIfTrue="1">
      <formula>4</formula>
    </cfRule>
  </conditionalFormatting>
  <conditionalFormatting sqref="O11:O160">
    <cfRule type="expression" priority="5" dxfId="56" stopIfTrue="1">
      <formula>$G11="女"</formula>
    </cfRule>
  </conditionalFormatting>
  <conditionalFormatting sqref="M11:M160">
    <cfRule type="expression" priority="7" dxfId="52" stopIfTrue="1">
      <formula>N11="E"</formula>
    </cfRule>
    <cfRule type="expression" priority="8" dxfId="56" stopIfTrue="1">
      <formula>$G11="女"</formula>
    </cfRule>
  </conditionalFormatting>
  <conditionalFormatting sqref="N11:N160">
    <cfRule type="expression" priority="6" dxfId="100" stopIfTrue="1">
      <formula>(#REF!=2)</formula>
    </cfRule>
  </conditionalFormatting>
  <conditionalFormatting sqref="CC25:CD25">
    <cfRule type="cellIs" priority="4" dxfId="52" operator="greaterThan" stopIfTrue="1">
      <formula>6</formula>
    </cfRule>
  </conditionalFormatting>
  <conditionalFormatting sqref="CC24:CD24">
    <cfRule type="cellIs" priority="3" dxfId="52" operator="greaterThan" stopIfTrue="1">
      <formula>6</formula>
    </cfRule>
  </conditionalFormatting>
  <conditionalFormatting sqref="CC25:CD25">
    <cfRule type="cellIs" priority="2" dxfId="52" operator="greaterThan" stopIfTrue="1">
      <formula>6</formula>
    </cfRule>
  </conditionalFormatting>
  <conditionalFormatting sqref="CC25:CD25">
    <cfRule type="cellIs" priority="1" dxfId="51" operator="greaterThan" stopIfTrue="1">
      <formula>4</formula>
    </cfRule>
  </conditionalFormatting>
  <dataValidations count="8">
    <dataValidation type="list" allowBlank="1" showInputMessage="1" showErrorMessage="1" sqref="AY3:AY7">
      <formula1>"可,不可"</formula1>
    </dataValidation>
    <dataValidation allowBlank="1" showInputMessage="1" showErrorMessage="1" imeMode="halfAlpha" sqref="L11:L160 R11:U160 O11:O160"/>
    <dataValidation type="list" allowBlank="1" showInputMessage="1" showErrorMessage="1" sqref="V11:V160 AY11:AY160">
      <formula1>$CG$11:$CG$16</formula1>
    </dataValidation>
    <dataValidation type="whole" operator="greaterThanOrEqual" allowBlank="1" showInputMessage="1" showErrorMessage="1" imeMode="halfAlpha" sqref="CC3">
      <formula1>0</formula1>
    </dataValidation>
    <dataValidation type="list" allowBlank="1" showInputMessage="1" showErrorMessage="1" sqref="P11:P160">
      <formula1>$CB$10:$CB$35</formula1>
    </dataValidation>
    <dataValidation type="list" allowBlank="1" showInputMessage="1" showErrorMessage="1" sqref="J11:J160 M11:M160">
      <formula1>$CB$11:$CB$27</formula1>
    </dataValidation>
    <dataValidation type="list" allowBlank="1" showInputMessage="1" showErrorMessage="1" sqref="CB4 F2">
      <formula1>$CQ$8:$CQ$488</formula1>
    </dataValidation>
    <dataValidation type="list" allowBlank="1" showInputMessage="1" showErrorMessage="1" sqref="E2">
      <formula1>$CQ$8:$CQ$103</formula1>
    </dataValidation>
  </dataValidations>
  <printOptions/>
  <pageMargins left="0.3937007874015748" right="0.3937007874015748" top="0.7874015748031497" bottom="0.5905511811023623" header="0.3937007874015748" footer="0.5118110236220472"/>
  <pageSetup fitToHeight="0" fitToWidth="1" horizontalDpi="600" verticalDpi="600" orientation="landscape" paperSize="9" scale="94" r:id="rId1"/>
  <headerFooter alignWithMargins="0">
    <oddHeader>&amp;L&amp;"ＭＳ 明朝,標準"&amp;10&amp;F&amp;R&amp;"ＭＳ Ｐ明朝,標準"&amp;10&amp;P枚目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zoomScalePageLayoutView="0" workbookViewId="0" topLeftCell="B1">
      <selection activeCell="L25" sqref="L25:N25"/>
    </sheetView>
  </sheetViews>
  <sheetFormatPr defaultColWidth="9.00390625" defaultRowHeight="13.5"/>
  <cols>
    <col min="1" max="1" width="9.00390625" style="65" hidden="1" customWidth="1"/>
    <col min="2" max="3" width="5.00390625" style="65" customWidth="1"/>
    <col min="4" max="4" width="6.125" style="65" customWidth="1"/>
    <col min="5" max="5" width="4.50390625" style="65" bestFit="1" customWidth="1"/>
    <col min="6" max="7" width="5.00390625" style="65" customWidth="1"/>
    <col min="8" max="8" width="1.875" style="65" customWidth="1"/>
    <col min="9" max="9" width="9.00390625" style="65" hidden="1" customWidth="1"/>
    <col min="10" max="11" width="5.00390625" style="65" customWidth="1"/>
    <col min="12" max="12" width="6.125" style="65" customWidth="1"/>
    <col min="13" max="13" width="4.50390625" style="65" bestFit="1" customWidth="1"/>
    <col min="14" max="15" width="5.00390625" style="65" customWidth="1"/>
    <col min="16" max="16" width="1.875" style="65" customWidth="1"/>
    <col min="17" max="17" width="9.00390625" style="65" hidden="1" customWidth="1"/>
    <col min="18" max="19" width="5.00390625" style="65" customWidth="1"/>
    <col min="20" max="20" width="6.125" style="65" customWidth="1"/>
    <col min="21" max="21" width="4.50390625" style="65" bestFit="1" customWidth="1"/>
    <col min="22" max="23" width="5.00390625" style="65" customWidth="1"/>
    <col min="24" max="24" width="1.875" style="65" customWidth="1"/>
    <col min="25" max="25" width="9.00390625" style="65" hidden="1" customWidth="1"/>
    <col min="26" max="27" width="5.00390625" style="65" customWidth="1"/>
    <col min="28" max="28" width="6.125" style="65" customWidth="1"/>
    <col min="29" max="29" width="4.50390625" style="65" bestFit="1" customWidth="1"/>
    <col min="30" max="31" width="5.00390625" style="65" customWidth="1"/>
    <col min="32" max="32" width="9.00390625" style="65" customWidth="1"/>
    <col min="33" max="37" width="9.00390625" style="165" hidden="1" customWidth="1"/>
    <col min="38" max="16384" width="9.00390625" style="65" customWidth="1"/>
  </cols>
  <sheetData>
    <row r="1" spans="2:37" ht="15" customHeight="1">
      <c r="B1" s="25" t="s">
        <v>8</v>
      </c>
      <c r="C1" s="268" t="s">
        <v>182</v>
      </c>
      <c r="D1" s="269"/>
      <c r="E1" s="3" t="s">
        <v>3</v>
      </c>
      <c r="F1" s="261"/>
      <c r="G1" s="262"/>
      <c r="J1" s="24" t="s">
        <v>9</v>
      </c>
      <c r="K1" s="260" t="s">
        <v>4</v>
      </c>
      <c r="L1" s="260"/>
      <c r="M1" s="3" t="s">
        <v>3</v>
      </c>
      <c r="N1" s="261"/>
      <c r="O1" s="262"/>
      <c r="R1" s="66" t="s">
        <v>8</v>
      </c>
      <c r="S1" s="270" t="s">
        <v>183</v>
      </c>
      <c r="T1" s="271"/>
      <c r="U1" s="3" t="s">
        <v>3</v>
      </c>
      <c r="V1" s="261"/>
      <c r="W1" s="262"/>
      <c r="Z1" s="67" t="s">
        <v>9</v>
      </c>
      <c r="AA1" s="272" t="s">
        <v>183</v>
      </c>
      <c r="AB1" s="273"/>
      <c r="AC1" s="3" t="s">
        <v>3</v>
      </c>
      <c r="AD1" s="261"/>
      <c r="AE1" s="262"/>
      <c r="AG1" s="65">
        <f>VALUE(AI1&amp;AJ1)</f>
        <v>1310</v>
      </c>
      <c r="AH1" s="65" t="s">
        <v>196</v>
      </c>
      <c r="AI1" s="65">
        <v>13</v>
      </c>
      <c r="AJ1" s="65">
        <v>10</v>
      </c>
      <c r="AK1" s="65">
        <f>IF(F1="","",F1)</f>
      </c>
    </row>
    <row r="2" spans="2:37" ht="15" customHeight="1">
      <c r="B2" s="22" t="s">
        <v>0</v>
      </c>
      <c r="C2" s="263">
        <f>'一覧表'!E2</f>
        <v>0</v>
      </c>
      <c r="D2" s="264"/>
      <c r="E2" s="264"/>
      <c r="F2" s="5" t="s">
        <v>176</v>
      </c>
      <c r="G2" s="29" t="s">
        <v>36</v>
      </c>
      <c r="J2" s="22" t="s">
        <v>0</v>
      </c>
      <c r="K2" s="263">
        <f>'一覧表'!E2</f>
        <v>0</v>
      </c>
      <c r="L2" s="264"/>
      <c r="M2" s="264"/>
      <c r="N2" s="5" t="s">
        <v>176</v>
      </c>
      <c r="O2" s="29" t="s">
        <v>36</v>
      </c>
      <c r="R2" s="22" t="s">
        <v>0</v>
      </c>
      <c r="S2" s="263">
        <f>'一覧表'!E2</f>
        <v>0</v>
      </c>
      <c r="T2" s="264"/>
      <c r="U2" s="264"/>
      <c r="V2" s="5" t="s">
        <v>176</v>
      </c>
      <c r="W2" s="29" t="s">
        <v>36</v>
      </c>
      <c r="Z2" s="22" t="s">
        <v>0</v>
      </c>
      <c r="AA2" s="263">
        <f>'一覧表'!E2</f>
        <v>0</v>
      </c>
      <c r="AB2" s="264"/>
      <c r="AC2" s="264"/>
      <c r="AD2" s="5" t="s">
        <v>176</v>
      </c>
      <c r="AE2" s="29" t="s">
        <v>36</v>
      </c>
      <c r="AG2" s="65">
        <f aca="true" t="shared" si="0" ref="AG2:AG24">VALUE(AI2&amp;AJ2)</f>
        <v>1311</v>
      </c>
      <c r="AH2" s="65" t="s">
        <v>197</v>
      </c>
      <c r="AI2" s="65">
        <v>13</v>
      </c>
      <c r="AJ2" s="65">
        <v>11</v>
      </c>
      <c r="AK2" s="65">
        <f>IF(F11="","",F11)</f>
      </c>
    </row>
    <row r="3" spans="2:37" ht="13.5" customHeight="1">
      <c r="B3" s="265" t="s">
        <v>177</v>
      </c>
      <c r="C3" s="266"/>
      <c r="D3" s="267" t="s">
        <v>11</v>
      </c>
      <c r="E3" s="266"/>
      <c r="F3" s="266"/>
      <c r="G3" s="4" t="s">
        <v>12</v>
      </c>
      <c r="J3" s="265" t="s">
        <v>177</v>
      </c>
      <c r="K3" s="266"/>
      <c r="L3" s="267" t="s">
        <v>11</v>
      </c>
      <c r="M3" s="266"/>
      <c r="N3" s="266"/>
      <c r="O3" s="4" t="s">
        <v>12</v>
      </c>
      <c r="R3" s="265" t="s">
        <v>177</v>
      </c>
      <c r="S3" s="266"/>
      <c r="T3" s="267" t="s">
        <v>11</v>
      </c>
      <c r="U3" s="266"/>
      <c r="V3" s="266"/>
      <c r="W3" s="4" t="s">
        <v>12</v>
      </c>
      <c r="Z3" s="265" t="s">
        <v>177</v>
      </c>
      <c r="AA3" s="266"/>
      <c r="AB3" s="267" t="s">
        <v>11</v>
      </c>
      <c r="AC3" s="266"/>
      <c r="AD3" s="266"/>
      <c r="AE3" s="4" t="s">
        <v>12</v>
      </c>
      <c r="AG3" s="65">
        <f t="shared" si="0"/>
        <v>1312</v>
      </c>
      <c r="AH3" s="65" t="s">
        <v>198</v>
      </c>
      <c r="AI3" s="65">
        <v>13</v>
      </c>
      <c r="AJ3" s="65">
        <v>12</v>
      </c>
      <c r="AK3" s="65">
        <f>IF(F21="","",F21)</f>
      </c>
    </row>
    <row r="4" spans="1:37" ht="15.75" customHeight="1">
      <c r="A4" s="65">
        <v>101</v>
      </c>
      <c r="B4" s="255" t="e">
        <f>VLOOKUP(A4,'一覧表'!$A$10:$H$160,4,FALSE)</f>
        <v>#N/A</v>
      </c>
      <c r="C4" s="256"/>
      <c r="D4" s="257" t="e">
        <f>VLOOKUP(A4,'一覧表'!$A$10:$H$160,5,FALSE)</f>
        <v>#N/A</v>
      </c>
      <c r="E4" s="258"/>
      <c r="F4" s="259"/>
      <c r="G4" s="26" t="e">
        <f>VLOOKUP(A4,'一覧表'!$A$10:$H$160,7,FALSE)</f>
        <v>#N/A</v>
      </c>
      <c r="I4" s="65">
        <v>201</v>
      </c>
      <c r="J4" s="255" t="e">
        <f>VLOOKUP(I4,'一覧表'!$A$10:$H$160,4,FALSE)</f>
        <v>#N/A</v>
      </c>
      <c r="K4" s="256"/>
      <c r="L4" s="257" t="e">
        <f>VLOOKUP(I4,'一覧表'!$A$10:$H$160,5,FALSE)</f>
        <v>#N/A</v>
      </c>
      <c r="M4" s="258"/>
      <c r="N4" s="259"/>
      <c r="O4" s="26" t="e">
        <f>VLOOKUP(I4,'一覧表'!$A$10:$H$160,7,FALSE)</f>
        <v>#N/A</v>
      </c>
      <c r="Q4" s="65">
        <v>101</v>
      </c>
      <c r="R4" s="255" t="e">
        <f>VLOOKUP(Q4,'一覧表'!$B$10:$H$160,3,FALSE)</f>
        <v>#N/A</v>
      </c>
      <c r="S4" s="256"/>
      <c r="T4" s="257" t="e">
        <f>VLOOKUP(Q4,'一覧表'!$B$10:$H$160,4,FALSE)</f>
        <v>#N/A</v>
      </c>
      <c r="U4" s="258"/>
      <c r="V4" s="259"/>
      <c r="W4" s="26" t="e">
        <f>VLOOKUP(Q4,'一覧表'!$B$10:$H$160,6,FALSE)</f>
        <v>#N/A</v>
      </c>
      <c r="Y4" s="65">
        <v>201</v>
      </c>
      <c r="Z4" s="255" t="e">
        <f>VLOOKUP(Y4,'一覧表'!$B$10:$H$160,3,FALSE)</f>
        <v>#N/A</v>
      </c>
      <c r="AA4" s="256"/>
      <c r="AB4" s="257" t="e">
        <f>VLOOKUP(Y4,'一覧表'!$B$10:$H$160,4,FALSE)</f>
        <v>#N/A</v>
      </c>
      <c r="AC4" s="258"/>
      <c r="AD4" s="259"/>
      <c r="AE4" s="26" t="e">
        <f>VLOOKUP(Y4,'一覧表'!$B$10:$H$160,6,FALSE)</f>
        <v>#N/A</v>
      </c>
      <c r="AG4" s="65">
        <f t="shared" si="0"/>
        <v>1313</v>
      </c>
      <c r="AH4" s="65" t="s">
        <v>199</v>
      </c>
      <c r="AI4" s="65">
        <v>13</v>
      </c>
      <c r="AJ4" s="65">
        <v>13</v>
      </c>
      <c r="AK4" s="65">
        <f>IF(F31="","",F31)</f>
      </c>
    </row>
    <row r="5" spans="1:37" ht="15.75" customHeight="1">
      <c r="A5" s="65">
        <v>102</v>
      </c>
      <c r="B5" s="255" t="e">
        <f>VLOOKUP(A5,'一覧表'!$A$10:$H$160,4,FALSE)</f>
        <v>#N/A</v>
      </c>
      <c r="C5" s="256"/>
      <c r="D5" s="257" t="e">
        <f>VLOOKUP(A5,'一覧表'!$A$10:$H$160,5,FALSE)</f>
        <v>#N/A</v>
      </c>
      <c r="E5" s="258"/>
      <c r="F5" s="259"/>
      <c r="G5" s="26" t="e">
        <f>VLOOKUP(A5,'一覧表'!$A$10:$H$160,7,FALSE)</f>
        <v>#N/A</v>
      </c>
      <c r="I5" s="65">
        <v>202</v>
      </c>
      <c r="J5" s="255" t="e">
        <f>VLOOKUP(I5,'一覧表'!$A$10:$H$160,4,FALSE)</f>
        <v>#N/A</v>
      </c>
      <c r="K5" s="256"/>
      <c r="L5" s="257" t="e">
        <f>VLOOKUP(I5,'一覧表'!$A$10:$H$160,5,FALSE)</f>
        <v>#N/A</v>
      </c>
      <c r="M5" s="258"/>
      <c r="N5" s="259"/>
      <c r="O5" s="26" t="e">
        <f>VLOOKUP(I5,'一覧表'!$A$10:$H$160,7,FALSE)</f>
        <v>#N/A</v>
      </c>
      <c r="Q5" s="65">
        <v>102</v>
      </c>
      <c r="R5" s="255" t="e">
        <f>VLOOKUP(Q5,'一覧表'!$B$10:$H$160,3,FALSE)</f>
        <v>#N/A</v>
      </c>
      <c r="S5" s="256"/>
      <c r="T5" s="257" t="e">
        <f>VLOOKUP(Q5,'一覧表'!$B$10:$H$160,4,FALSE)</f>
        <v>#N/A</v>
      </c>
      <c r="U5" s="258"/>
      <c r="V5" s="259"/>
      <c r="W5" s="26" t="e">
        <f>VLOOKUP(Q5,'一覧表'!$B$10:$H$160,6,FALSE)</f>
        <v>#N/A</v>
      </c>
      <c r="Y5" s="65">
        <v>202</v>
      </c>
      <c r="Z5" s="255" t="e">
        <f>VLOOKUP(Y5,'一覧表'!$B$10:$H$160,3,FALSE)</f>
        <v>#N/A</v>
      </c>
      <c r="AA5" s="256"/>
      <c r="AB5" s="257" t="e">
        <f>VLOOKUP(Y5,'一覧表'!$B$10:$H$160,4,FALSE)</f>
        <v>#N/A</v>
      </c>
      <c r="AC5" s="258"/>
      <c r="AD5" s="259"/>
      <c r="AE5" s="26" t="e">
        <f>VLOOKUP(Y5,'一覧表'!$B$10:$H$160,6,FALSE)</f>
        <v>#N/A</v>
      </c>
      <c r="AG5" s="65">
        <f t="shared" si="0"/>
        <v>1314</v>
      </c>
      <c r="AH5" s="65" t="s">
        <v>200</v>
      </c>
      <c r="AI5" s="65">
        <v>13</v>
      </c>
      <c r="AJ5" s="65">
        <v>14</v>
      </c>
      <c r="AK5" s="65">
        <f>IF(F41="","",F41)</f>
      </c>
    </row>
    <row r="6" spans="1:37" ht="15.75" customHeight="1">
      <c r="A6" s="65">
        <v>103</v>
      </c>
      <c r="B6" s="255" t="e">
        <f>VLOOKUP(A6,'一覧表'!$A$10:$H$160,4,FALSE)</f>
        <v>#N/A</v>
      </c>
      <c r="C6" s="256"/>
      <c r="D6" s="257" t="e">
        <f>VLOOKUP(A6,'一覧表'!$A$10:$H$160,5,FALSE)</f>
        <v>#N/A</v>
      </c>
      <c r="E6" s="258"/>
      <c r="F6" s="259"/>
      <c r="G6" s="26" t="e">
        <f>VLOOKUP(A6,'一覧表'!$A$10:$H$160,7,FALSE)</f>
        <v>#N/A</v>
      </c>
      <c r="I6" s="65">
        <v>203</v>
      </c>
      <c r="J6" s="255" t="e">
        <f>VLOOKUP(I6,'一覧表'!$A$10:$H$160,4,FALSE)</f>
        <v>#N/A</v>
      </c>
      <c r="K6" s="256"/>
      <c r="L6" s="257" t="e">
        <f>VLOOKUP(I6,'一覧表'!$A$10:$H$160,5,FALSE)</f>
        <v>#N/A</v>
      </c>
      <c r="M6" s="258"/>
      <c r="N6" s="259"/>
      <c r="O6" s="26" t="e">
        <f>VLOOKUP(I6,'一覧表'!$A$10:$H$160,7,FALSE)</f>
        <v>#N/A</v>
      </c>
      <c r="Q6" s="65">
        <v>103</v>
      </c>
      <c r="R6" s="255" t="e">
        <f>VLOOKUP(Q6,'一覧表'!$B$10:$H$160,3,FALSE)</f>
        <v>#N/A</v>
      </c>
      <c r="S6" s="256"/>
      <c r="T6" s="257" t="e">
        <f>VLOOKUP(Q6,'一覧表'!$B$10:$H$160,4,FALSE)</f>
        <v>#N/A</v>
      </c>
      <c r="U6" s="258"/>
      <c r="V6" s="259"/>
      <c r="W6" s="26" t="e">
        <f>VLOOKUP(Q6,'一覧表'!$B$10:$H$160,6,FALSE)</f>
        <v>#N/A</v>
      </c>
      <c r="Y6" s="65">
        <v>203</v>
      </c>
      <c r="Z6" s="255" t="e">
        <f>VLOOKUP(Y6,'一覧表'!$B$10:$H$160,3,FALSE)</f>
        <v>#N/A</v>
      </c>
      <c r="AA6" s="256"/>
      <c r="AB6" s="257" t="e">
        <f>VLOOKUP(Y6,'一覧表'!$B$10:$H$160,4,FALSE)</f>
        <v>#N/A</v>
      </c>
      <c r="AC6" s="258"/>
      <c r="AD6" s="259"/>
      <c r="AE6" s="26" t="e">
        <f>VLOOKUP(Y6,'一覧表'!$B$10:$H$160,6,FALSE)</f>
        <v>#N/A</v>
      </c>
      <c r="AG6" s="65">
        <f t="shared" si="0"/>
        <v>1315</v>
      </c>
      <c r="AH6" s="65" t="s">
        <v>201</v>
      </c>
      <c r="AI6" s="65">
        <v>13</v>
      </c>
      <c r="AJ6" s="65">
        <v>15</v>
      </c>
      <c r="AK6" s="65">
        <f>IF(F51="","",F51)</f>
      </c>
    </row>
    <row r="7" spans="1:37" ht="15.75" customHeight="1">
      <c r="A7" s="65">
        <v>104</v>
      </c>
      <c r="B7" s="255" t="e">
        <f>VLOOKUP(A7,'一覧表'!$A$10:$H$160,4,FALSE)</f>
        <v>#N/A</v>
      </c>
      <c r="C7" s="256"/>
      <c r="D7" s="257" t="e">
        <f>VLOOKUP(A7,'一覧表'!$A$10:$H$160,5,FALSE)</f>
        <v>#N/A</v>
      </c>
      <c r="E7" s="258"/>
      <c r="F7" s="259"/>
      <c r="G7" s="26" t="e">
        <f>VLOOKUP(A7,'一覧表'!$A$10:$H$160,7,FALSE)</f>
        <v>#N/A</v>
      </c>
      <c r="I7" s="65">
        <v>204</v>
      </c>
      <c r="J7" s="255" t="e">
        <f>VLOOKUP(I7,'一覧表'!$A$10:$H$160,4,FALSE)</f>
        <v>#N/A</v>
      </c>
      <c r="K7" s="256"/>
      <c r="L7" s="257" t="e">
        <f>VLOOKUP(I7,'一覧表'!$A$10:$H$160,5,FALSE)</f>
        <v>#N/A</v>
      </c>
      <c r="M7" s="258"/>
      <c r="N7" s="259"/>
      <c r="O7" s="26" t="e">
        <f>VLOOKUP(I7,'一覧表'!$A$10:$H$160,7,FALSE)</f>
        <v>#N/A</v>
      </c>
      <c r="Q7" s="65">
        <v>104</v>
      </c>
      <c r="R7" s="255" t="e">
        <f>VLOOKUP(Q7,'一覧表'!$B$10:$H$160,3,FALSE)</f>
        <v>#N/A</v>
      </c>
      <c r="S7" s="256"/>
      <c r="T7" s="257" t="e">
        <f>VLOOKUP(Q7,'一覧表'!$B$10:$H$160,4,FALSE)</f>
        <v>#N/A</v>
      </c>
      <c r="U7" s="258"/>
      <c r="V7" s="259"/>
      <c r="W7" s="26" t="e">
        <f>VLOOKUP(Q7,'一覧表'!$B$10:$H$160,6,FALSE)</f>
        <v>#N/A</v>
      </c>
      <c r="Y7" s="65">
        <v>204</v>
      </c>
      <c r="Z7" s="255" t="e">
        <f>VLOOKUP(Y7,'一覧表'!$B$10:$H$160,3,FALSE)</f>
        <v>#N/A</v>
      </c>
      <c r="AA7" s="256"/>
      <c r="AB7" s="257" t="e">
        <f>VLOOKUP(Y7,'一覧表'!$B$10:$H$160,4,FALSE)</f>
        <v>#N/A</v>
      </c>
      <c r="AC7" s="258"/>
      <c r="AD7" s="259"/>
      <c r="AE7" s="26" t="e">
        <f>VLOOKUP(Y7,'一覧表'!$B$10:$H$160,6,FALSE)</f>
        <v>#N/A</v>
      </c>
      <c r="AG7" s="65">
        <f t="shared" si="0"/>
        <v>1410</v>
      </c>
      <c r="AH7" s="65" t="s">
        <v>196</v>
      </c>
      <c r="AI7" s="65">
        <v>14</v>
      </c>
      <c r="AJ7" s="65">
        <v>10</v>
      </c>
      <c r="AK7" s="65">
        <f>IF(V1="","",V1)</f>
      </c>
    </row>
    <row r="8" spans="1:37" ht="15.75" customHeight="1">
      <c r="A8" s="65">
        <v>105</v>
      </c>
      <c r="B8" s="255" t="e">
        <f>VLOOKUP(A8,'一覧表'!$A$10:$H$160,4,FALSE)</f>
        <v>#N/A</v>
      </c>
      <c r="C8" s="256"/>
      <c r="D8" s="257" t="e">
        <f>VLOOKUP(A8,'一覧表'!$A$10:$H$160,5,FALSE)</f>
        <v>#N/A</v>
      </c>
      <c r="E8" s="258"/>
      <c r="F8" s="259"/>
      <c r="G8" s="26" t="e">
        <f>VLOOKUP(A8,'一覧表'!$A$10:$H$160,7,FALSE)</f>
        <v>#N/A</v>
      </c>
      <c r="I8" s="65">
        <v>205</v>
      </c>
      <c r="J8" s="255" t="e">
        <f>VLOOKUP(I8,'一覧表'!$A$10:$H$160,4,FALSE)</f>
        <v>#N/A</v>
      </c>
      <c r="K8" s="256"/>
      <c r="L8" s="257" t="e">
        <f>VLOOKUP(I8,'一覧表'!$A$10:$H$160,5,FALSE)</f>
        <v>#N/A</v>
      </c>
      <c r="M8" s="258"/>
      <c r="N8" s="259"/>
      <c r="O8" s="26" t="e">
        <f>VLOOKUP(I8,'一覧表'!$A$10:$H$160,7,FALSE)</f>
        <v>#N/A</v>
      </c>
      <c r="Q8" s="65">
        <v>105</v>
      </c>
      <c r="R8" s="255" t="e">
        <f>VLOOKUP(Q8,'一覧表'!$B$10:$H$160,3,FALSE)</f>
        <v>#N/A</v>
      </c>
      <c r="S8" s="256"/>
      <c r="T8" s="257" t="e">
        <f>VLOOKUP(Q8,'一覧表'!$B$10:$H$160,4,FALSE)</f>
        <v>#N/A</v>
      </c>
      <c r="U8" s="258"/>
      <c r="V8" s="259"/>
      <c r="W8" s="26" t="e">
        <f>VLOOKUP(Q8,'一覧表'!$B$10:$H$160,6,FALSE)</f>
        <v>#N/A</v>
      </c>
      <c r="Y8" s="65">
        <v>205</v>
      </c>
      <c r="Z8" s="255" t="e">
        <f>VLOOKUP(Y8,'一覧表'!$B$10:$H$160,3,FALSE)</f>
        <v>#N/A</v>
      </c>
      <c r="AA8" s="256"/>
      <c r="AB8" s="257" t="e">
        <f>VLOOKUP(Y8,'一覧表'!$B$10:$H$160,4,FALSE)</f>
        <v>#N/A</v>
      </c>
      <c r="AC8" s="258"/>
      <c r="AD8" s="259"/>
      <c r="AE8" s="26" t="e">
        <f>VLOOKUP(Y8,'一覧表'!$B$10:$H$160,6,FALSE)</f>
        <v>#N/A</v>
      </c>
      <c r="AG8" s="65">
        <f t="shared" si="0"/>
        <v>1411</v>
      </c>
      <c r="AH8" s="65" t="s">
        <v>197</v>
      </c>
      <c r="AI8" s="65">
        <v>14</v>
      </c>
      <c r="AJ8" s="65">
        <v>11</v>
      </c>
      <c r="AK8" s="65">
        <f>IF(V11="","",V11)</f>
      </c>
    </row>
    <row r="9" spans="1:37" ht="15.75" customHeight="1">
      <c r="A9" s="65">
        <v>106</v>
      </c>
      <c r="B9" s="250" t="e">
        <f>VLOOKUP(A9,'一覧表'!$A$10:$H$160,4,FALSE)</f>
        <v>#N/A</v>
      </c>
      <c r="C9" s="251"/>
      <c r="D9" s="252" t="e">
        <f>VLOOKUP(A9,'一覧表'!$A$10:$H$160,5,FALSE)</f>
        <v>#N/A</v>
      </c>
      <c r="E9" s="253"/>
      <c r="F9" s="254"/>
      <c r="G9" s="27" t="e">
        <f>VLOOKUP(A9,'一覧表'!$A$10:$H$160,7,FALSE)</f>
        <v>#N/A</v>
      </c>
      <c r="I9" s="65">
        <v>206</v>
      </c>
      <c r="J9" s="250" t="e">
        <f>VLOOKUP(I9,'一覧表'!$A$10:$H$160,4,FALSE)</f>
        <v>#N/A</v>
      </c>
      <c r="K9" s="251"/>
      <c r="L9" s="252" t="e">
        <f>VLOOKUP(I9,'一覧表'!$A$10:$H$160,5,FALSE)</f>
        <v>#N/A</v>
      </c>
      <c r="M9" s="253"/>
      <c r="N9" s="254"/>
      <c r="O9" s="27" t="e">
        <f>VLOOKUP(I9,'一覧表'!$A$10:$H$160,7,FALSE)</f>
        <v>#N/A</v>
      </c>
      <c r="Q9" s="65">
        <v>106</v>
      </c>
      <c r="R9" s="250" t="e">
        <f>VLOOKUP(Q9,'一覧表'!$B$10:$H$160,3,FALSE)</f>
        <v>#N/A</v>
      </c>
      <c r="S9" s="251"/>
      <c r="T9" s="252" t="e">
        <f>VLOOKUP(Q9,'一覧表'!$B$10:$H$160,4,FALSE)</f>
        <v>#N/A</v>
      </c>
      <c r="U9" s="253"/>
      <c r="V9" s="254"/>
      <c r="W9" s="27" t="e">
        <f>VLOOKUP(Q9,'一覧表'!$B$10:$H$160,6,FALSE)</f>
        <v>#N/A</v>
      </c>
      <c r="Y9" s="65">
        <v>206</v>
      </c>
      <c r="Z9" s="250" t="e">
        <f>VLOOKUP(Y9,'一覧表'!$B$10:$H$160,3,FALSE)</f>
        <v>#N/A</v>
      </c>
      <c r="AA9" s="251"/>
      <c r="AB9" s="252" t="e">
        <f>VLOOKUP(Y9,'一覧表'!$B$10:$H$160,4,FALSE)</f>
        <v>#N/A</v>
      </c>
      <c r="AC9" s="253"/>
      <c r="AD9" s="254"/>
      <c r="AE9" s="27" t="e">
        <f>VLOOKUP(Y9,'一覧表'!$B$10:$H$160,6,FALSE)</f>
        <v>#N/A</v>
      </c>
      <c r="AG9" s="65">
        <f t="shared" si="0"/>
        <v>1412</v>
      </c>
      <c r="AH9" s="65" t="s">
        <v>198</v>
      </c>
      <c r="AI9" s="65">
        <v>14</v>
      </c>
      <c r="AJ9" s="65">
        <v>12</v>
      </c>
      <c r="AK9" s="65">
        <f>IF(V21="","",V21)</f>
      </c>
    </row>
    <row r="10" spans="3:37" ht="10.5" customHeight="1">
      <c r="C10" s="68"/>
      <c r="G10" s="69"/>
      <c r="K10" s="68"/>
      <c r="O10" s="69"/>
      <c r="S10" s="68"/>
      <c r="W10" s="69"/>
      <c r="AA10" s="68"/>
      <c r="AE10" s="69"/>
      <c r="AG10" s="65">
        <f t="shared" si="0"/>
        <v>1413</v>
      </c>
      <c r="AH10" s="65" t="s">
        <v>199</v>
      </c>
      <c r="AI10" s="65">
        <v>14</v>
      </c>
      <c r="AJ10" s="65">
        <v>13</v>
      </c>
      <c r="AK10" s="65">
        <f>IF(V31="","",V31)</f>
      </c>
    </row>
    <row r="11" spans="2:37" ht="15" customHeight="1">
      <c r="B11" s="25" t="s">
        <v>8</v>
      </c>
      <c r="C11" s="268" t="s">
        <v>182</v>
      </c>
      <c r="D11" s="269"/>
      <c r="E11" s="3" t="s">
        <v>3</v>
      </c>
      <c r="F11" s="261"/>
      <c r="G11" s="262"/>
      <c r="J11" s="24" t="s">
        <v>9</v>
      </c>
      <c r="K11" s="260" t="s">
        <v>4</v>
      </c>
      <c r="L11" s="260"/>
      <c r="M11" s="3" t="s">
        <v>3</v>
      </c>
      <c r="N11" s="261"/>
      <c r="O11" s="262"/>
      <c r="R11" s="66" t="s">
        <v>8</v>
      </c>
      <c r="S11" s="270" t="s">
        <v>183</v>
      </c>
      <c r="T11" s="271"/>
      <c r="U11" s="3" t="s">
        <v>3</v>
      </c>
      <c r="V11" s="261"/>
      <c r="W11" s="262"/>
      <c r="Z11" s="67" t="s">
        <v>9</v>
      </c>
      <c r="AA11" s="272" t="s">
        <v>183</v>
      </c>
      <c r="AB11" s="273"/>
      <c r="AC11" s="3" t="s">
        <v>3</v>
      </c>
      <c r="AD11" s="261"/>
      <c r="AE11" s="262"/>
      <c r="AG11" s="65">
        <f t="shared" si="0"/>
        <v>1414</v>
      </c>
      <c r="AH11" s="65" t="s">
        <v>200</v>
      </c>
      <c r="AI11" s="65">
        <v>14</v>
      </c>
      <c r="AJ11" s="65">
        <v>14</v>
      </c>
      <c r="AK11" s="65">
        <f>IF(V41="","",V41)</f>
      </c>
    </row>
    <row r="12" spans="2:37" ht="15" customHeight="1">
      <c r="B12" s="22" t="s">
        <v>0</v>
      </c>
      <c r="C12" s="263">
        <f>'一覧表'!E2</f>
        <v>0</v>
      </c>
      <c r="D12" s="264"/>
      <c r="E12" s="264"/>
      <c r="F12" s="5" t="s">
        <v>169</v>
      </c>
      <c r="G12" s="29" t="s">
        <v>171</v>
      </c>
      <c r="J12" s="22" t="s">
        <v>0</v>
      </c>
      <c r="K12" s="263">
        <f>'一覧表'!E2</f>
        <v>0</v>
      </c>
      <c r="L12" s="264"/>
      <c r="M12" s="264"/>
      <c r="N12" s="5" t="s">
        <v>169</v>
      </c>
      <c r="O12" s="29" t="s">
        <v>171</v>
      </c>
      <c r="R12" s="22" t="s">
        <v>0</v>
      </c>
      <c r="S12" s="263">
        <f>'一覧表'!E2</f>
        <v>0</v>
      </c>
      <c r="T12" s="264"/>
      <c r="U12" s="264"/>
      <c r="V12" s="5" t="s">
        <v>169</v>
      </c>
      <c r="W12" s="29" t="s">
        <v>171</v>
      </c>
      <c r="Z12" s="22" t="s">
        <v>0</v>
      </c>
      <c r="AA12" s="263">
        <f>'一覧表'!E2</f>
        <v>0</v>
      </c>
      <c r="AB12" s="264"/>
      <c r="AC12" s="264"/>
      <c r="AD12" s="5" t="s">
        <v>169</v>
      </c>
      <c r="AE12" s="29" t="s">
        <v>171</v>
      </c>
      <c r="AG12" s="65">
        <f t="shared" si="0"/>
        <v>1415</v>
      </c>
      <c r="AH12" s="65" t="s">
        <v>201</v>
      </c>
      <c r="AI12" s="65">
        <v>14</v>
      </c>
      <c r="AJ12" s="65">
        <v>15</v>
      </c>
      <c r="AK12" s="65">
        <f>IF(V51="","",V51)</f>
      </c>
    </row>
    <row r="13" spans="2:37" ht="13.5" customHeight="1">
      <c r="B13" s="265" t="s">
        <v>170</v>
      </c>
      <c r="C13" s="266"/>
      <c r="D13" s="267" t="s">
        <v>11</v>
      </c>
      <c r="E13" s="266"/>
      <c r="F13" s="266"/>
      <c r="G13" s="4" t="s">
        <v>12</v>
      </c>
      <c r="J13" s="265" t="s">
        <v>170</v>
      </c>
      <c r="K13" s="266"/>
      <c r="L13" s="267" t="s">
        <v>11</v>
      </c>
      <c r="M13" s="266"/>
      <c r="N13" s="266"/>
      <c r="O13" s="4" t="s">
        <v>12</v>
      </c>
      <c r="R13" s="265" t="s">
        <v>170</v>
      </c>
      <c r="S13" s="266"/>
      <c r="T13" s="267" t="s">
        <v>11</v>
      </c>
      <c r="U13" s="266"/>
      <c r="V13" s="266"/>
      <c r="W13" s="4" t="s">
        <v>12</v>
      </c>
      <c r="Z13" s="265" t="s">
        <v>170</v>
      </c>
      <c r="AA13" s="266"/>
      <c r="AB13" s="267" t="s">
        <v>11</v>
      </c>
      <c r="AC13" s="266"/>
      <c r="AD13" s="266"/>
      <c r="AE13" s="4" t="s">
        <v>12</v>
      </c>
      <c r="AG13" s="65">
        <f t="shared" si="0"/>
        <v>11020</v>
      </c>
      <c r="AH13" s="65" t="s">
        <v>196</v>
      </c>
      <c r="AI13" s="65">
        <v>110</v>
      </c>
      <c r="AJ13" s="65">
        <v>20</v>
      </c>
      <c r="AK13" s="65">
        <f>IF(N1="","",N1)</f>
      </c>
    </row>
    <row r="14" spans="1:37" ht="15.75" customHeight="1">
      <c r="A14" s="65">
        <v>111</v>
      </c>
      <c r="B14" s="255" t="e">
        <f>VLOOKUP(A14,'一覧表'!$A$10:$H$160,4,FALSE)</f>
        <v>#N/A</v>
      </c>
      <c r="C14" s="256"/>
      <c r="D14" s="257" t="e">
        <f>VLOOKUP(A14,'一覧表'!$A$10:$H$160,5,FALSE)</f>
        <v>#N/A</v>
      </c>
      <c r="E14" s="258"/>
      <c r="F14" s="259"/>
      <c r="G14" s="26" t="e">
        <f>VLOOKUP(A14,'一覧表'!$A$10:$H$160,7,FALSE)</f>
        <v>#N/A</v>
      </c>
      <c r="I14" s="65">
        <v>211</v>
      </c>
      <c r="J14" s="255" t="e">
        <f>VLOOKUP(I14,'一覧表'!$A$10:$H$160,4,FALSE)</f>
        <v>#N/A</v>
      </c>
      <c r="K14" s="256"/>
      <c r="L14" s="257" t="e">
        <f>VLOOKUP(I14,'一覧表'!$A$10:$H$160,5,FALSE)</f>
        <v>#N/A</v>
      </c>
      <c r="M14" s="258"/>
      <c r="N14" s="259"/>
      <c r="O14" s="26" t="e">
        <f>VLOOKUP(I14,'一覧表'!$A$10:$H$160,7,FALSE)</f>
        <v>#N/A</v>
      </c>
      <c r="Q14" s="65">
        <v>111</v>
      </c>
      <c r="R14" s="255" t="e">
        <f>VLOOKUP(Q14,'一覧表'!$B$10:$H$160,3,FALSE)</f>
        <v>#N/A</v>
      </c>
      <c r="S14" s="256"/>
      <c r="T14" s="257" t="e">
        <f>VLOOKUP(Q14,'一覧表'!$B$10:$H$160,4,FALSE)</f>
        <v>#N/A</v>
      </c>
      <c r="U14" s="258"/>
      <c r="V14" s="259"/>
      <c r="W14" s="26" t="e">
        <f>VLOOKUP(Q14,'一覧表'!$B$10:$H$160,6,FALSE)</f>
        <v>#N/A</v>
      </c>
      <c r="Y14" s="65">
        <v>211</v>
      </c>
      <c r="Z14" s="255" t="e">
        <f>VLOOKUP(Y14,'一覧表'!$B$10:$H$160,3,FALSE)</f>
        <v>#N/A</v>
      </c>
      <c r="AA14" s="256"/>
      <c r="AB14" s="257" t="e">
        <f>VLOOKUP(Y14,'一覧表'!$B$10:$H$160,4,FALSE)</f>
        <v>#N/A</v>
      </c>
      <c r="AC14" s="258"/>
      <c r="AD14" s="259"/>
      <c r="AE14" s="26" t="e">
        <f>VLOOKUP(Y14,'一覧表'!$B$10:$H$160,6,FALSE)</f>
        <v>#N/A</v>
      </c>
      <c r="AG14" s="65">
        <f t="shared" si="0"/>
        <v>11021</v>
      </c>
      <c r="AH14" s="65" t="s">
        <v>197</v>
      </c>
      <c r="AI14" s="65">
        <v>110</v>
      </c>
      <c r="AJ14" s="65">
        <v>21</v>
      </c>
      <c r="AK14" s="65">
        <f>IF(N11="","",N11)</f>
      </c>
    </row>
    <row r="15" spans="1:37" ht="15.75" customHeight="1">
      <c r="A15" s="65">
        <v>112</v>
      </c>
      <c r="B15" s="255" t="e">
        <f>VLOOKUP(A15,'一覧表'!$A$10:$H$160,4,FALSE)</f>
        <v>#N/A</v>
      </c>
      <c r="C15" s="256"/>
      <c r="D15" s="257" t="e">
        <f>VLOOKUP(A15,'一覧表'!$A$10:$H$160,5,FALSE)</f>
        <v>#N/A</v>
      </c>
      <c r="E15" s="258"/>
      <c r="F15" s="259"/>
      <c r="G15" s="26" t="e">
        <f>VLOOKUP(A15,'一覧表'!$A$10:$H$160,7,FALSE)</f>
        <v>#N/A</v>
      </c>
      <c r="I15" s="65">
        <v>212</v>
      </c>
      <c r="J15" s="255" t="e">
        <f>VLOOKUP(I15,'一覧表'!$A$10:$H$160,4,FALSE)</f>
        <v>#N/A</v>
      </c>
      <c r="K15" s="256"/>
      <c r="L15" s="257" t="e">
        <f>VLOOKUP(I15,'一覧表'!$A$10:$H$160,5,FALSE)</f>
        <v>#N/A</v>
      </c>
      <c r="M15" s="258"/>
      <c r="N15" s="259"/>
      <c r="O15" s="26" t="e">
        <f>VLOOKUP(I15,'一覧表'!$A$10:$H$160,7,FALSE)</f>
        <v>#N/A</v>
      </c>
      <c r="Q15" s="65">
        <v>112</v>
      </c>
      <c r="R15" s="255" t="e">
        <f>VLOOKUP(Q15,'一覧表'!$B$10:$H$160,3,FALSE)</f>
        <v>#N/A</v>
      </c>
      <c r="S15" s="256"/>
      <c r="T15" s="257" t="e">
        <f>VLOOKUP(Q15,'一覧表'!$B$10:$H$160,4,FALSE)</f>
        <v>#N/A</v>
      </c>
      <c r="U15" s="258"/>
      <c r="V15" s="259"/>
      <c r="W15" s="26" t="e">
        <f>VLOOKUP(Q15,'一覧表'!$B$10:$H$160,6,FALSE)</f>
        <v>#N/A</v>
      </c>
      <c r="Y15" s="65">
        <v>212</v>
      </c>
      <c r="Z15" s="255" t="e">
        <f>VLOOKUP(Y15,'一覧表'!$B$10:$H$160,3,FALSE)</f>
        <v>#N/A</v>
      </c>
      <c r="AA15" s="256"/>
      <c r="AB15" s="257" t="e">
        <f>VLOOKUP(Y15,'一覧表'!$B$10:$H$160,4,FALSE)</f>
        <v>#N/A</v>
      </c>
      <c r="AC15" s="258"/>
      <c r="AD15" s="259"/>
      <c r="AE15" s="26" t="e">
        <f>VLOOKUP(Y15,'一覧表'!$B$10:$H$160,6,FALSE)</f>
        <v>#N/A</v>
      </c>
      <c r="AG15" s="65">
        <f t="shared" si="0"/>
        <v>11022</v>
      </c>
      <c r="AH15" s="65" t="s">
        <v>198</v>
      </c>
      <c r="AI15" s="65">
        <v>110</v>
      </c>
      <c r="AJ15" s="65">
        <v>22</v>
      </c>
      <c r="AK15" s="65">
        <f>IF(N21="","",N21)</f>
      </c>
    </row>
    <row r="16" spans="1:37" ht="15.75" customHeight="1">
      <c r="A16" s="65">
        <v>113</v>
      </c>
      <c r="B16" s="255" t="e">
        <f>VLOOKUP(A16,'一覧表'!$A$10:$H$160,4,FALSE)</f>
        <v>#N/A</v>
      </c>
      <c r="C16" s="256"/>
      <c r="D16" s="257" t="e">
        <f>VLOOKUP(A16,'一覧表'!$A$10:$H$160,5,FALSE)</f>
        <v>#N/A</v>
      </c>
      <c r="E16" s="258"/>
      <c r="F16" s="259"/>
      <c r="G16" s="26" t="e">
        <f>VLOOKUP(A16,'一覧表'!$A$10:$H$160,7,FALSE)</f>
        <v>#N/A</v>
      </c>
      <c r="I16" s="65">
        <v>213</v>
      </c>
      <c r="J16" s="255" t="e">
        <f>VLOOKUP(I16,'一覧表'!$A$10:$H$160,4,FALSE)</f>
        <v>#N/A</v>
      </c>
      <c r="K16" s="256"/>
      <c r="L16" s="257" t="e">
        <f>VLOOKUP(I16,'一覧表'!$A$10:$H$160,5,FALSE)</f>
        <v>#N/A</v>
      </c>
      <c r="M16" s="258"/>
      <c r="N16" s="259"/>
      <c r="O16" s="26" t="e">
        <f>VLOOKUP(I16,'一覧表'!$A$10:$H$160,7,FALSE)</f>
        <v>#N/A</v>
      </c>
      <c r="Q16" s="65">
        <v>113</v>
      </c>
      <c r="R16" s="255" t="e">
        <f>VLOOKUP(Q16,'一覧表'!$B$10:$H$160,3,FALSE)</f>
        <v>#N/A</v>
      </c>
      <c r="S16" s="256"/>
      <c r="T16" s="257" t="e">
        <f>VLOOKUP(Q16,'一覧表'!$B$10:$H$160,4,FALSE)</f>
        <v>#N/A</v>
      </c>
      <c r="U16" s="258"/>
      <c r="V16" s="259"/>
      <c r="W16" s="26" t="e">
        <f>VLOOKUP(Q16,'一覧表'!$B$10:$H$160,6,FALSE)</f>
        <v>#N/A</v>
      </c>
      <c r="Y16" s="65">
        <v>213</v>
      </c>
      <c r="Z16" s="255" t="e">
        <f>VLOOKUP(Y16,'一覧表'!$B$10:$H$160,3,FALSE)</f>
        <v>#N/A</v>
      </c>
      <c r="AA16" s="256"/>
      <c r="AB16" s="257" t="e">
        <f>VLOOKUP(Y16,'一覧表'!$B$10:$H$160,4,FALSE)</f>
        <v>#N/A</v>
      </c>
      <c r="AC16" s="258"/>
      <c r="AD16" s="259"/>
      <c r="AE16" s="26" t="e">
        <f>VLOOKUP(Y16,'一覧表'!$B$10:$H$160,6,FALSE)</f>
        <v>#N/A</v>
      </c>
      <c r="AG16" s="65">
        <f t="shared" si="0"/>
        <v>11023</v>
      </c>
      <c r="AH16" s="65" t="s">
        <v>199</v>
      </c>
      <c r="AI16" s="65">
        <v>110</v>
      </c>
      <c r="AJ16" s="65">
        <v>23</v>
      </c>
      <c r="AK16" s="65">
        <f>IF(N31="","",N31)</f>
      </c>
    </row>
    <row r="17" spans="1:37" ht="15.75" customHeight="1">
      <c r="A17" s="65">
        <v>114</v>
      </c>
      <c r="B17" s="255" t="e">
        <f>VLOOKUP(A17,'一覧表'!$A$10:$H$160,4,FALSE)</f>
        <v>#N/A</v>
      </c>
      <c r="C17" s="256"/>
      <c r="D17" s="257" t="e">
        <f>VLOOKUP(A17,'一覧表'!$A$10:$H$160,5,FALSE)</f>
        <v>#N/A</v>
      </c>
      <c r="E17" s="258"/>
      <c r="F17" s="259"/>
      <c r="G17" s="26" t="e">
        <f>VLOOKUP(A17,'一覧表'!$A$10:$H$160,7,FALSE)</f>
        <v>#N/A</v>
      </c>
      <c r="I17" s="65">
        <v>214</v>
      </c>
      <c r="J17" s="255" t="e">
        <f>VLOOKUP(I17,'一覧表'!$A$10:$H$160,4,FALSE)</f>
        <v>#N/A</v>
      </c>
      <c r="K17" s="256"/>
      <c r="L17" s="257" t="e">
        <f>VLOOKUP(I17,'一覧表'!$A$10:$H$160,5,FALSE)</f>
        <v>#N/A</v>
      </c>
      <c r="M17" s="258"/>
      <c r="N17" s="259"/>
      <c r="O17" s="26" t="e">
        <f>VLOOKUP(I17,'一覧表'!$A$10:$H$160,7,FALSE)</f>
        <v>#N/A</v>
      </c>
      <c r="Q17" s="65">
        <v>114</v>
      </c>
      <c r="R17" s="255" t="e">
        <f>VLOOKUP(Q17,'一覧表'!$B$10:$H$160,3,FALSE)</f>
        <v>#N/A</v>
      </c>
      <c r="S17" s="256"/>
      <c r="T17" s="257" t="e">
        <f>VLOOKUP(Q17,'一覧表'!$B$10:$H$160,4,FALSE)</f>
        <v>#N/A</v>
      </c>
      <c r="U17" s="258"/>
      <c r="V17" s="259"/>
      <c r="W17" s="26" t="e">
        <f>VLOOKUP(Q17,'一覧表'!$B$10:$H$160,6,FALSE)</f>
        <v>#N/A</v>
      </c>
      <c r="Y17" s="65">
        <v>214</v>
      </c>
      <c r="Z17" s="255" t="e">
        <f>VLOOKUP(Y17,'一覧表'!$B$10:$H$160,3,FALSE)</f>
        <v>#N/A</v>
      </c>
      <c r="AA17" s="256"/>
      <c r="AB17" s="257" t="e">
        <f>VLOOKUP(Y17,'一覧表'!$B$10:$H$160,4,FALSE)</f>
        <v>#N/A</v>
      </c>
      <c r="AC17" s="258"/>
      <c r="AD17" s="259"/>
      <c r="AE17" s="26" t="e">
        <f>VLOOKUP(Y17,'一覧表'!$B$10:$H$160,6,FALSE)</f>
        <v>#N/A</v>
      </c>
      <c r="AG17" s="65">
        <f t="shared" si="0"/>
        <v>11024</v>
      </c>
      <c r="AH17" s="65" t="s">
        <v>200</v>
      </c>
      <c r="AI17" s="65">
        <v>110</v>
      </c>
      <c r="AJ17" s="65">
        <v>24</v>
      </c>
      <c r="AK17" s="65">
        <f>IF(N41="","",N41)</f>
      </c>
    </row>
    <row r="18" spans="1:37" ht="15.75" customHeight="1">
      <c r="A18" s="65">
        <v>115</v>
      </c>
      <c r="B18" s="255" t="e">
        <f>VLOOKUP(A18,'一覧表'!$A$10:$H$160,4,FALSE)</f>
        <v>#N/A</v>
      </c>
      <c r="C18" s="256"/>
      <c r="D18" s="257" t="e">
        <f>VLOOKUP(A18,'一覧表'!$A$10:$H$160,5,FALSE)</f>
        <v>#N/A</v>
      </c>
      <c r="E18" s="258"/>
      <c r="F18" s="259"/>
      <c r="G18" s="26" t="e">
        <f>VLOOKUP(A18,'一覧表'!$A$10:$H$160,7,FALSE)</f>
        <v>#N/A</v>
      </c>
      <c r="I18" s="65">
        <v>215</v>
      </c>
      <c r="J18" s="255" t="e">
        <f>VLOOKUP(I18,'一覧表'!$A$10:$H$160,4,FALSE)</f>
        <v>#N/A</v>
      </c>
      <c r="K18" s="256"/>
      <c r="L18" s="257" t="e">
        <f>VLOOKUP(I18,'一覧表'!$A$10:$H$160,5,FALSE)</f>
        <v>#N/A</v>
      </c>
      <c r="M18" s="258"/>
      <c r="N18" s="259"/>
      <c r="O18" s="26" t="e">
        <f>VLOOKUP(I18,'一覧表'!$A$10:$H$160,7,FALSE)</f>
        <v>#N/A</v>
      </c>
      <c r="Q18" s="65">
        <v>115</v>
      </c>
      <c r="R18" s="255" t="e">
        <f>VLOOKUP(Q18,'一覧表'!$B$10:$H$160,3,FALSE)</f>
        <v>#N/A</v>
      </c>
      <c r="S18" s="256"/>
      <c r="T18" s="257" t="e">
        <f>VLOOKUP(Q18,'一覧表'!$B$10:$H$160,4,FALSE)</f>
        <v>#N/A</v>
      </c>
      <c r="U18" s="258"/>
      <c r="V18" s="259"/>
      <c r="W18" s="26" t="e">
        <f>VLOOKUP(Q18,'一覧表'!$B$10:$H$160,6,FALSE)</f>
        <v>#N/A</v>
      </c>
      <c r="Y18" s="65">
        <v>215</v>
      </c>
      <c r="Z18" s="255" t="e">
        <f>VLOOKUP(Y18,'一覧表'!$B$10:$H$160,3,FALSE)</f>
        <v>#N/A</v>
      </c>
      <c r="AA18" s="256"/>
      <c r="AB18" s="257" t="e">
        <f>VLOOKUP(Y18,'一覧表'!$B$10:$H$160,4,FALSE)</f>
        <v>#N/A</v>
      </c>
      <c r="AC18" s="258"/>
      <c r="AD18" s="259"/>
      <c r="AE18" s="26" t="e">
        <f>VLOOKUP(Y18,'一覧表'!$B$10:$H$160,6,FALSE)</f>
        <v>#N/A</v>
      </c>
      <c r="AG18" s="65">
        <f t="shared" si="0"/>
        <v>11025</v>
      </c>
      <c r="AH18" s="65" t="s">
        <v>201</v>
      </c>
      <c r="AI18" s="65">
        <v>110</v>
      </c>
      <c r="AJ18" s="65">
        <v>25</v>
      </c>
      <c r="AK18" s="65">
        <f>IF(N51="","",N51)</f>
      </c>
    </row>
    <row r="19" spans="1:37" ht="15.75" customHeight="1">
      <c r="A19" s="65">
        <v>116</v>
      </c>
      <c r="B19" s="250" t="e">
        <f>VLOOKUP(A19,'一覧表'!$A$10:$H$160,4,FALSE)</f>
        <v>#N/A</v>
      </c>
      <c r="C19" s="251"/>
      <c r="D19" s="252" t="e">
        <f>VLOOKUP(A19,'一覧表'!$A$10:$H$160,5,FALSE)</f>
        <v>#N/A</v>
      </c>
      <c r="E19" s="253"/>
      <c r="F19" s="254"/>
      <c r="G19" s="27" t="e">
        <f>VLOOKUP(A19,'一覧表'!$A$10:$H$160,7,FALSE)</f>
        <v>#N/A</v>
      </c>
      <c r="I19" s="65">
        <v>216</v>
      </c>
      <c r="J19" s="250" t="e">
        <f>VLOOKUP(I19,'一覧表'!$A$10:$H$160,4,FALSE)</f>
        <v>#N/A</v>
      </c>
      <c r="K19" s="251"/>
      <c r="L19" s="252" t="e">
        <f>VLOOKUP(I19,'一覧表'!$A$10:$H$160,5,FALSE)</f>
        <v>#N/A</v>
      </c>
      <c r="M19" s="253"/>
      <c r="N19" s="254"/>
      <c r="O19" s="27" t="e">
        <f>VLOOKUP(I19,'一覧表'!$A$10:$H$160,7,FALSE)</f>
        <v>#N/A</v>
      </c>
      <c r="Q19" s="65">
        <v>116</v>
      </c>
      <c r="R19" s="250" t="e">
        <f>VLOOKUP(Q19,'一覧表'!$B$10:$H$160,3,FALSE)</f>
        <v>#N/A</v>
      </c>
      <c r="S19" s="251"/>
      <c r="T19" s="252" t="e">
        <f>VLOOKUP(Q19,'一覧表'!$B$10:$H$160,4,FALSE)</f>
        <v>#N/A</v>
      </c>
      <c r="U19" s="253"/>
      <c r="V19" s="254"/>
      <c r="W19" s="27" t="e">
        <f>VLOOKUP(Q19,'一覧表'!$B$10:$H$160,6,FALSE)</f>
        <v>#N/A</v>
      </c>
      <c r="Y19" s="65">
        <v>216</v>
      </c>
      <c r="Z19" s="250" t="e">
        <f>VLOOKUP(Y19,'一覧表'!$B$10:$H$160,3,FALSE)</f>
        <v>#N/A</v>
      </c>
      <c r="AA19" s="251"/>
      <c r="AB19" s="252" t="e">
        <f>VLOOKUP(Y19,'一覧表'!$B$10:$H$160,4,FALSE)</f>
        <v>#N/A</v>
      </c>
      <c r="AC19" s="253"/>
      <c r="AD19" s="254"/>
      <c r="AE19" s="27" t="e">
        <f>VLOOKUP(Y19,'一覧表'!$B$10:$H$160,6,FALSE)</f>
        <v>#N/A</v>
      </c>
      <c r="AG19" s="65">
        <f t="shared" si="0"/>
        <v>11120</v>
      </c>
      <c r="AH19" s="65" t="s">
        <v>196</v>
      </c>
      <c r="AI19" s="65">
        <v>111</v>
      </c>
      <c r="AJ19" s="65">
        <v>20</v>
      </c>
      <c r="AK19" s="65">
        <f>IF(AD1="","",AD1)</f>
      </c>
    </row>
    <row r="20" spans="33:37" ht="10.5" customHeight="1">
      <c r="AG20" s="65">
        <f t="shared" si="0"/>
        <v>11121</v>
      </c>
      <c r="AH20" s="65" t="s">
        <v>197</v>
      </c>
      <c r="AI20" s="65">
        <v>111</v>
      </c>
      <c r="AJ20" s="65">
        <v>21</v>
      </c>
      <c r="AK20" s="65">
        <f>IF(AD11="","",AD11)</f>
      </c>
    </row>
    <row r="21" spans="2:37" ht="15" customHeight="1">
      <c r="B21" s="25" t="s">
        <v>8</v>
      </c>
      <c r="C21" s="268" t="s">
        <v>182</v>
      </c>
      <c r="D21" s="269"/>
      <c r="E21" s="3" t="s">
        <v>3</v>
      </c>
      <c r="F21" s="261"/>
      <c r="G21" s="262"/>
      <c r="J21" s="24" t="s">
        <v>9</v>
      </c>
      <c r="K21" s="260" t="s">
        <v>4</v>
      </c>
      <c r="L21" s="260"/>
      <c r="M21" s="3" t="s">
        <v>3</v>
      </c>
      <c r="N21" s="261"/>
      <c r="O21" s="262"/>
      <c r="R21" s="66" t="s">
        <v>8</v>
      </c>
      <c r="S21" s="270" t="s">
        <v>183</v>
      </c>
      <c r="T21" s="271"/>
      <c r="U21" s="3" t="s">
        <v>3</v>
      </c>
      <c r="V21" s="261"/>
      <c r="W21" s="262"/>
      <c r="Z21" s="67" t="s">
        <v>9</v>
      </c>
      <c r="AA21" s="272" t="s">
        <v>183</v>
      </c>
      <c r="AB21" s="273"/>
      <c r="AC21" s="3" t="s">
        <v>3</v>
      </c>
      <c r="AD21" s="261"/>
      <c r="AE21" s="262"/>
      <c r="AG21" s="65">
        <f t="shared" si="0"/>
        <v>11122</v>
      </c>
      <c r="AH21" s="65" t="s">
        <v>198</v>
      </c>
      <c r="AI21" s="65">
        <v>111</v>
      </c>
      <c r="AJ21" s="65">
        <v>22</v>
      </c>
      <c r="AK21" s="65">
        <f>IF(AD21="","",AD21)</f>
      </c>
    </row>
    <row r="22" spans="2:37" ht="15" customHeight="1">
      <c r="B22" s="22" t="s">
        <v>0</v>
      </c>
      <c r="C22" s="263">
        <f>'一覧表'!E2</f>
        <v>0</v>
      </c>
      <c r="D22" s="264"/>
      <c r="E22" s="264"/>
      <c r="F22" s="5" t="s">
        <v>169</v>
      </c>
      <c r="G22" s="29" t="s">
        <v>172</v>
      </c>
      <c r="J22" s="22" t="s">
        <v>0</v>
      </c>
      <c r="K22" s="263">
        <f>'一覧表'!E2</f>
        <v>0</v>
      </c>
      <c r="L22" s="264"/>
      <c r="M22" s="264"/>
      <c r="N22" s="5" t="s">
        <v>169</v>
      </c>
      <c r="O22" s="29" t="s">
        <v>172</v>
      </c>
      <c r="R22" s="22" t="s">
        <v>0</v>
      </c>
      <c r="S22" s="263">
        <f>'一覧表'!E2</f>
        <v>0</v>
      </c>
      <c r="T22" s="264"/>
      <c r="U22" s="264"/>
      <c r="V22" s="5" t="s">
        <v>169</v>
      </c>
      <c r="W22" s="29" t="s">
        <v>172</v>
      </c>
      <c r="Z22" s="22" t="s">
        <v>0</v>
      </c>
      <c r="AA22" s="263">
        <f>'一覧表'!E2</f>
        <v>0</v>
      </c>
      <c r="AB22" s="264"/>
      <c r="AC22" s="264"/>
      <c r="AD22" s="5" t="s">
        <v>169</v>
      </c>
      <c r="AE22" s="29" t="s">
        <v>172</v>
      </c>
      <c r="AG22" s="65">
        <f t="shared" si="0"/>
        <v>11123</v>
      </c>
      <c r="AH22" s="65" t="s">
        <v>199</v>
      </c>
      <c r="AI22" s="65">
        <v>111</v>
      </c>
      <c r="AJ22" s="65">
        <v>23</v>
      </c>
      <c r="AK22" s="65">
        <f>IF(AD31="","",AD31)</f>
      </c>
    </row>
    <row r="23" spans="2:37" ht="13.5" customHeight="1">
      <c r="B23" s="265" t="s">
        <v>170</v>
      </c>
      <c r="C23" s="266"/>
      <c r="D23" s="267" t="s">
        <v>11</v>
      </c>
      <c r="E23" s="266"/>
      <c r="F23" s="266"/>
      <c r="G23" s="4" t="s">
        <v>12</v>
      </c>
      <c r="J23" s="265" t="s">
        <v>170</v>
      </c>
      <c r="K23" s="266"/>
      <c r="L23" s="267" t="s">
        <v>11</v>
      </c>
      <c r="M23" s="266"/>
      <c r="N23" s="266"/>
      <c r="O23" s="4" t="s">
        <v>12</v>
      </c>
      <c r="R23" s="265" t="s">
        <v>170</v>
      </c>
      <c r="S23" s="266"/>
      <c r="T23" s="267" t="s">
        <v>11</v>
      </c>
      <c r="U23" s="266"/>
      <c r="V23" s="266"/>
      <c r="W23" s="4" t="s">
        <v>12</v>
      </c>
      <c r="Z23" s="265" t="s">
        <v>170</v>
      </c>
      <c r="AA23" s="266"/>
      <c r="AB23" s="267" t="s">
        <v>11</v>
      </c>
      <c r="AC23" s="266"/>
      <c r="AD23" s="266"/>
      <c r="AE23" s="4" t="s">
        <v>12</v>
      </c>
      <c r="AG23" s="65">
        <f t="shared" si="0"/>
        <v>11124</v>
      </c>
      <c r="AH23" s="65" t="s">
        <v>200</v>
      </c>
      <c r="AI23" s="65">
        <v>111</v>
      </c>
      <c r="AJ23" s="65">
        <v>24</v>
      </c>
      <c r="AK23" s="65">
        <f>IF(AD41="","",AD41)</f>
      </c>
    </row>
    <row r="24" spans="1:37" ht="15.75" customHeight="1">
      <c r="A24" s="65">
        <v>121</v>
      </c>
      <c r="B24" s="255" t="e">
        <f>VLOOKUP(A24,'一覧表'!$A$10:$H$160,4,FALSE)</f>
        <v>#N/A</v>
      </c>
      <c r="C24" s="256"/>
      <c r="D24" s="257" t="e">
        <f>VLOOKUP(A24,'一覧表'!$A$10:$H$160,5,FALSE)</f>
        <v>#N/A</v>
      </c>
      <c r="E24" s="258"/>
      <c r="F24" s="259"/>
      <c r="G24" s="26" t="e">
        <f>VLOOKUP(A24,'一覧表'!$A$10:$H$160,7,FALSE)</f>
        <v>#N/A</v>
      </c>
      <c r="I24" s="65">
        <v>221</v>
      </c>
      <c r="J24" s="255" t="e">
        <f>VLOOKUP(I24,'一覧表'!$A$10:$H$160,4,FALSE)</f>
        <v>#N/A</v>
      </c>
      <c r="K24" s="256"/>
      <c r="L24" s="257" t="e">
        <f>VLOOKUP(I24,'一覧表'!$A$10:$H$160,5,FALSE)</f>
        <v>#N/A</v>
      </c>
      <c r="M24" s="258"/>
      <c r="N24" s="259"/>
      <c r="O24" s="26" t="e">
        <f>VLOOKUP(I24,'一覧表'!$A$10:$H$160,7,FALSE)</f>
        <v>#N/A</v>
      </c>
      <c r="Q24" s="65">
        <v>121</v>
      </c>
      <c r="R24" s="255" t="e">
        <f>VLOOKUP(Q24,'一覧表'!$B$10:$H$160,3,FALSE)</f>
        <v>#N/A</v>
      </c>
      <c r="S24" s="256"/>
      <c r="T24" s="257" t="e">
        <f>VLOOKUP(Q24,'一覧表'!$B$10:$H$160,4,FALSE)</f>
        <v>#N/A</v>
      </c>
      <c r="U24" s="258"/>
      <c r="V24" s="259"/>
      <c r="W24" s="26" t="e">
        <f>VLOOKUP(Q24,'一覧表'!$B$10:$H$160,6,FALSE)</f>
        <v>#N/A</v>
      </c>
      <c r="Y24" s="65">
        <v>221</v>
      </c>
      <c r="Z24" s="255" t="e">
        <f>VLOOKUP(Y24,'一覧表'!$B$10:$H$160,3,FALSE)</f>
        <v>#N/A</v>
      </c>
      <c r="AA24" s="256"/>
      <c r="AB24" s="257" t="e">
        <f>VLOOKUP(Y24,'一覧表'!$B$10:$H$160,4,FALSE)</f>
        <v>#N/A</v>
      </c>
      <c r="AC24" s="258"/>
      <c r="AD24" s="259"/>
      <c r="AE24" s="26" t="e">
        <f>VLOOKUP(Y24,'一覧表'!$B$10:$H$160,6,FALSE)</f>
        <v>#N/A</v>
      </c>
      <c r="AG24" s="65">
        <f t="shared" si="0"/>
        <v>11125</v>
      </c>
      <c r="AH24" s="65" t="s">
        <v>201</v>
      </c>
      <c r="AI24" s="65">
        <v>111</v>
      </c>
      <c r="AJ24" s="65">
        <v>25</v>
      </c>
      <c r="AK24" s="65">
        <f>IF(AD51="","",AD51)</f>
      </c>
    </row>
    <row r="25" spans="1:31" ht="15.75" customHeight="1">
      <c r="A25" s="65">
        <v>122</v>
      </c>
      <c r="B25" s="255" t="e">
        <f>VLOOKUP(A25,'一覧表'!$A$10:$H$160,4,FALSE)</f>
        <v>#N/A</v>
      </c>
      <c r="C25" s="256"/>
      <c r="D25" s="257" t="e">
        <f>VLOOKUP(A25,'一覧表'!$A$10:$H$160,5,FALSE)</f>
        <v>#N/A</v>
      </c>
      <c r="E25" s="258"/>
      <c r="F25" s="259"/>
      <c r="G25" s="26" t="e">
        <f>VLOOKUP(A25,'一覧表'!$A$10:$H$160,7,FALSE)</f>
        <v>#N/A</v>
      </c>
      <c r="I25" s="65">
        <v>222</v>
      </c>
      <c r="J25" s="255" t="e">
        <f>VLOOKUP(I25,'一覧表'!$A$10:$H$160,4,FALSE)</f>
        <v>#N/A</v>
      </c>
      <c r="K25" s="256"/>
      <c r="L25" s="257" t="e">
        <f>VLOOKUP(I25,'一覧表'!$A$10:$H$160,5,FALSE)</f>
        <v>#N/A</v>
      </c>
      <c r="M25" s="258"/>
      <c r="N25" s="259"/>
      <c r="O25" s="26" t="e">
        <f>VLOOKUP(I25,'一覧表'!$A$10:$H$160,7,FALSE)</f>
        <v>#N/A</v>
      </c>
      <c r="Q25" s="65">
        <v>122</v>
      </c>
      <c r="R25" s="255" t="e">
        <f>VLOOKUP(Q25,'一覧表'!$B$10:$H$160,3,FALSE)</f>
        <v>#N/A</v>
      </c>
      <c r="S25" s="256"/>
      <c r="T25" s="257" t="e">
        <f>VLOOKUP(Q25,'一覧表'!$B$10:$H$160,4,FALSE)</f>
        <v>#N/A</v>
      </c>
      <c r="U25" s="258"/>
      <c r="V25" s="259"/>
      <c r="W25" s="26" t="e">
        <f>VLOOKUP(Q25,'一覧表'!$B$10:$H$160,6,FALSE)</f>
        <v>#N/A</v>
      </c>
      <c r="Y25" s="65">
        <v>222</v>
      </c>
      <c r="Z25" s="255" t="e">
        <f>VLOOKUP(Y25,'一覧表'!$B$10:$H$160,3,FALSE)</f>
        <v>#N/A</v>
      </c>
      <c r="AA25" s="256"/>
      <c r="AB25" s="257" t="e">
        <f>VLOOKUP(Y25,'一覧表'!$B$10:$H$160,4,FALSE)</f>
        <v>#N/A</v>
      </c>
      <c r="AC25" s="258"/>
      <c r="AD25" s="259"/>
      <c r="AE25" s="26" t="e">
        <f>VLOOKUP(Y25,'一覧表'!$B$10:$H$160,6,FALSE)</f>
        <v>#N/A</v>
      </c>
    </row>
    <row r="26" spans="1:31" ht="15.75" customHeight="1">
      <c r="A26" s="65">
        <v>123</v>
      </c>
      <c r="B26" s="255" t="e">
        <f>VLOOKUP(A26,'一覧表'!$A$10:$H$160,4,FALSE)</f>
        <v>#N/A</v>
      </c>
      <c r="C26" s="256"/>
      <c r="D26" s="257" t="e">
        <f>VLOOKUP(A26,'一覧表'!$A$10:$H$160,5,FALSE)</f>
        <v>#N/A</v>
      </c>
      <c r="E26" s="258"/>
      <c r="F26" s="259"/>
      <c r="G26" s="26" t="e">
        <f>VLOOKUP(A26,'一覧表'!$A$10:$H$160,7,FALSE)</f>
        <v>#N/A</v>
      </c>
      <c r="I26" s="65">
        <v>223</v>
      </c>
      <c r="J26" s="255" t="e">
        <f>VLOOKUP(I26,'一覧表'!$A$10:$H$160,4,FALSE)</f>
        <v>#N/A</v>
      </c>
      <c r="K26" s="256"/>
      <c r="L26" s="257" t="e">
        <f>VLOOKUP(I26,'一覧表'!$A$10:$H$160,5,FALSE)</f>
        <v>#N/A</v>
      </c>
      <c r="M26" s="258"/>
      <c r="N26" s="259"/>
      <c r="O26" s="26" t="e">
        <f>VLOOKUP(I26,'一覧表'!$A$10:$H$160,7,FALSE)</f>
        <v>#N/A</v>
      </c>
      <c r="Q26" s="65">
        <v>123</v>
      </c>
      <c r="R26" s="255" t="e">
        <f>VLOOKUP(Q26,'一覧表'!$B$10:$H$160,3,FALSE)</f>
        <v>#N/A</v>
      </c>
      <c r="S26" s="256"/>
      <c r="T26" s="257" t="e">
        <f>VLOOKUP(Q26,'一覧表'!$B$10:$H$160,4,FALSE)</f>
        <v>#N/A</v>
      </c>
      <c r="U26" s="258"/>
      <c r="V26" s="259"/>
      <c r="W26" s="26" t="e">
        <f>VLOOKUP(Q26,'一覧表'!$B$10:$H$160,6,FALSE)</f>
        <v>#N/A</v>
      </c>
      <c r="Y26" s="65">
        <v>223</v>
      </c>
      <c r="Z26" s="255" t="e">
        <f>VLOOKUP(Y26,'一覧表'!$B$10:$H$160,3,FALSE)</f>
        <v>#N/A</v>
      </c>
      <c r="AA26" s="256"/>
      <c r="AB26" s="257" t="e">
        <f>VLOOKUP(Y26,'一覧表'!$B$10:$H$160,4,FALSE)</f>
        <v>#N/A</v>
      </c>
      <c r="AC26" s="258"/>
      <c r="AD26" s="259"/>
      <c r="AE26" s="26" t="e">
        <f>VLOOKUP(Y26,'一覧表'!$B$10:$H$160,6,FALSE)</f>
        <v>#N/A</v>
      </c>
    </row>
    <row r="27" spans="1:31" ht="15.75" customHeight="1">
      <c r="A27" s="65">
        <v>124</v>
      </c>
      <c r="B27" s="255" t="e">
        <f>VLOOKUP(A27,'一覧表'!$A$10:$H$160,4,FALSE)</f>
        <v>#N/A</v>
      </c>
      <c r="C27" s="256"/>
      <c r="D27" s="257" t="e">
        <f>VLOOKUP(A27,'一覧表'!$A$10:$H$160,5,FALSE)</f>
        <v>#N/A</v>
      </c>
      <c r="E27" s="258"/>
      <c r="F27" s="259"/>
      <c r="G27" s="26" t="e">
        <f>VLOOKUP(A27,'一覧表'!$A$10:$H$160,7,FALSE)</f>
        <v>#N/A</v>
      </c>
      <c r="I27" s="65">
        <v>224</v>
      </c>
      <c r="J27" s="255" t="e">
        <f>VLOOKUP(I27,'一覧表'!$A$10:$H$160,4,FALSE)</f>
        <v>#N/A</v>
      </c>
      <c r="K27" s="256"/>
      <c r="L27" s="257" t="e">
        <f>VLOOKUP(I27,'一覧表'!$A$10:$H$160,5,FALSE)</f>
        <v>#N/A</v>
      </c>
      <c r="M27" s="258"/>
      <c r="N27" s="259"/>
      <c r="O27" s="26" t="e">
        <f>VLOOKUP(I27,'一覧表'!$A$10:$H$160,7,FALSE)</f>
        <v>#N/A</v>
      </c>
      <c r="Q27" s="65">
        <v>124</v>
      </c>
      <c r="R27" s="255" t="e">
        <f>VLOOKUP(Q27,'一覧表'!$B$10:$H$160,3,FALSE)</f>
        <v>#N/A</v>
      </c>
      <c r="S27" s="256"/>
      <c r="T27" s="257" t="e">
        <f>VLOOKUP(Q27,'一覧表'!$B$10:$H$160,4,FALSE)</f>
        <v>#N/A</v>
      </c>
      <c r="U27" s="258"/>
      <c r="V27" s="259"/>
      <c r="W27" s="26" t="e">
        <f>VLOOKUP(Q27,'一覧表'!$B$10:$H$160,6,FALSE)</f>
        <v>#N/A</v>
      </c>
      <c r="Y27" s="65">
        <v>224</v>
      </c>
      <c r="Z27" s="255" t="e">
        <f>VLOOKUP(Y27,'一覧表'!$B$10:$H$160,3,FALSE)</f>
        <v>#N/A</v>
      </c>
      <c r="AA27" s="256"/>
      <c r="AB27" s="257" t="e">
        <f>VLOOKUP(Y27,'一覧表'!$B$10:$H$160,4,FALSE)</f>
        <v>#N/A</v>
      </c>
      <c r="AC27" s="258"/>
      <c r="AD27" s="259"/>
      <c r="AE27" s="26" t="e">
        <f>VLOOKUP(Y27,'一覧表'!$B$10:$H$160,6,FALSE)</f>
        <v>#N/A</v>
      </c>
    </row>
    <row r="28" spans="1:31" ht="15.75" customHeight="1">
      <c r="A28" s="65">
        <v>125</v>
      </c>
      <c r="B28" s="255" t="e">
        <f>VLOOKUP(A28,'一覧表'!$A$10:$H$160,4,FALSE)</f>
        <v>#N/A</v>
      </c>
      <c r="C28" s="256"/>
      <c r="D28" s="257" t="e">
        <f>VLOOKUP(A28,'一覧表'!$A$10:$H$160,5,FALSE)</f>
        <v>#N/A</v>
      </c>
      <c r="E28" s="258"/>
      <c r="F28" s="259"/>
      <c r="G28" s="26" t="e">
        <f>VLOOKUP(A28,'一覧表'!$A$10:$H$160,7,FALSE)</f>
        <v>#N/A</v>
      </c>
      <c r="I28" s="65">
        <v>225</v>
      </c>
      <c r="J28" s="255" t="e">
        <f>VLOOKUP(I28,'一覧表'!$A$10:$H$160,4,FALSE)</f>
        <v>#N/A</v>
      </c>
      <c r="K28" s="256"/>
      <c r="L28" s="257" t="e">
        <f>VLOOKUP(I28,'一覧表'!$A$10:$H$160,5,FALSE)</f>
        <v>#N/A</v>
      </c>
      <c r="M28" s="258"/>
      <c r="N28" s="259"/>
      <c r="O28" s="26" t="e">
        <f>VLOOKUP(I28,'一覧表'!$A$10:$H$160,7,FALSE)</f>
        <v>#N/A</v>
      </c>
      <c r="Q28" s="65">
        <v>125</v>
      </c>
      <c r="R28" s="255" t="e">
        <f>VLOOKUP(Q28,'一覧表'!$B$10:$H$160,3,FALSE)</f>
        <v>#N/A</v>
      </c>
      <c r="S28" s="256"/>
      <c r="T28" s="257" t="e">
        <f>VLOOKUP(Q28,'一覧表'!$B$10:$H$160,4,FALSE)</f>
        <v>#N/A</v>
      </c>
      <c r="U28" s="258"/>
      <c r="V28" s="259"/>
      <c r="W28" s="26" t="e">
        <f>VLOOKUP(Q28,'一覧表'!$B$10:$H$160,6,FALSE)</f>
        <v>#N/A</v>
      </c>
      <c r="Y28" s="65">
        <v>225</v>
      </c>
      <c r="Z28" s="255" t="e">
        <f>VLOOKUP(Y28,'一覧表'!$B$10:$H$160,3,FALSE)</f>
        <v>#N/A</v>
      </c>
      <c r="AA28" s="256"/>
      <c r="AB28" s="257" t="e">
        <f>VLOOKUP(Y28,'一覧表'!$B$10:$H$160,4,FALSE)</f>
        <v>#N/A</v>
      </c>
      <c r="AC28" s="258"/>
      <c r="AD28" s="259"/>
      <c r="AE28" s="26" t="e">
        <f>VLOOKUP(Y28,'一覧表'!$B$10:$H$160,6,FALSE)</f>
        <v>#N/A</v>
      </c>
    </row>
    <row r="29" spans="1:31" ht="15.75" customHeight="1">
      <c r="A29" s="65">
        <v>126</v>
      </c>
      <c r="B29" s="250" t="e">
        <f>VLOOKUP(A29,'一覧表'!$A$10:$H$160,4,FALSE)</f>
        <v>#N/A</v>
      </c>
      <c r="C29" s="251"/>
      <c r="D29" s="252" t="e">
        <f>VLOOKUP(A29,'一覧表'!$A$10:$H$160,5,FALSE)</f>
        <v>#N/A</v>
      </c>
      <c r="E29" s="253"/>
      <c r="F29" s="254"/>
      <c r="G29" s="27" t="e">
        <f>VLOOKUP(A29,'一覧表'!$A$10:$H$160,7,FALSE)</f>
        <v>#N/A</v>
      </c>
      <c r="I29" s="65">
        <v>226</v>
      </c>
      <c r="J29" s="250" t="e">
        <f>VLOOKUP(I29,'一覧表'!$A$10:$H$160,4,FALSE)</f>
        <v>#N/A</v>
      </c>
      <c r="K29" s="251"/>
      <c r="L29" s="252" t="e">
        <f>VLOOKUP(I29,'一覧表'!$A$10:$H$160,5,FALSE)</f>
        <v>#N/A</v>
      </c>
      <c r="M29" s="253"/>
      <c r="N29" s="254"/>
      <c r="O29" s="27" t="e">
        <f>VLOOKUP(I29,'一覧表'!$A$10:$H$160,7,FALSE)</f>
        <v>#N/A</v>
      </c>
      <c r="Q29" s="65">
        <v>126</v>
      </c>
      <c r="R29" s="250" t="e">
        <f>VLOOKUP(Q29,'一覧表'!$B$10:$H$160,3,FALSE)</f>
        <v>#N/A</v>
      </c>
      <c r="S29" s="251"/>
      <c r="T29" s="252" t="e">
        <f>VLOOKUP(Q29,'一覧表'!$B$10:$H$160,4,FALSE)</f>
        <v>#N/A</v>
      </c>
      <c r="U29" s="253"/>
      <c r="V29" s="254"/>
      <c r="W29" s="27" t="e">
        <f>VLOOKUP(Q29,'一覧表'!$B$10:$H$160,6,FALSE)</f>
        <v>#N/A</v>
      </c>
      <c r="Y29" s="65">
        <v>226</v>
      </c>
      <c r="Z29" s="250" t="e">
        <f>VLOOKUP(Y29,'一覧表'!$B$10:$H$160,3,FALSE)</f>
        <v>#N/A</v>
      </c>
      <c r="AA29" s="251"/>
      <c r="AB29" s="252" t="e">
        <f>VLOOKUP(Y29,'一覧表'!$B$10:$H$160,4,FALSE)</f>
        <v>#N/A</v>
      </c>
      <c r="AC29" s="253"/>
      <c r="AD29" s="254"/>
      <c r="AE29" s="27" t="e">
        <f>VLOOKUP(Y29,'一覧表'!$B$10:$H$160,6,FALSE)</f>
        <v>#N/A</v>
      </c>
    </row>
    <row r="30" ht="10.5" customHeight="1"/>
    <row r="31" spans="2:31" ht="15" customHeight="1">
      <c r="B31" s="25" t="s">
        <v>8</v>
      </c>
      <c r="C31" s="268" t="s">
        <v>182</v>
      </c>
      <c r="D31" s="269"/>
      <c r="E31" s="3" t="s">
        <v>3</v>
      </c>
      <c r="F31" s="261"/>
      <c r="G31" s="262"/>
      <c r="J31" s="24" t="s">
        <v>9</v>
      </c>
      <c r="K31" s="260" t="s">
        <v>4</v>
      </c>
      <c r="L31" s="260"/>
      <c r="M31" s="3" t="s">
        <v>3</v>
      </c>
      <c r="N31" s="261"/>
      <c r="O31" s="262"/>
      <c r="R31" s="66" t="s">
        <v>8</v>
      </c>
      <c r="S31" s="270" t="s">
        <v>183</v>
      </c>
      <c r="T31" s="271"/>
      <c r="U31" s="3" t="s">
        <v>3</v>
      </c>
      <c r="V31" s="261"/>
      <c r="W31" s="262"/>
      <c r="Z31" s="67" t="s">
        <v>9</v>
      </c>
      <c r="AA31" s="272" t="s">
        <v>183</v>
      </c>
      <c r="AB31" s="273"/>
      <c r="AC31" s="3" t="s">
        <v>3</v>
      </c>
      <c r="AD31" s="261"/>
      <c r="AE31" s="262"/>
    </row>
    <row r="32" spans="2:31" ht="15" customHeight="1">
      <c r="B32" s="22" t="s">
        <v>0</v>
      </c>
      <c r="C32" s="263">
        <f>'一覧表'!E2</f>
        <v>0</v>
      </c>
      <c r="D32" s="264"/>
      <c r="E32" s="264"/>
      <c r="F32" s="5" t="s">
        <v>169</v>
      </c>
      <c r="G32" s="29" t="s">
        <v>173</v>
      </c>
      <c r="J32" s="22" t="s">
        <v>0</v>
      </c>
      <c r="K32" s="263">
        <f>'一覧表'!E2</f>
        <v>0</v>
      </c>
      <c r="L32" s="264"/>
      <c r="M32" s="264"/>
      <c r="N32" s="5" t="s">
        <v>169</v>
      </c>
      <c r="O32" s="29" t="s">
        <v>173</v>
      </c>
      <c r="R32" s="22" t="s">
        <v>0</v>
      </c>
      <c r="S32" s="263">
        <f>'一覧表'!E2</f>
        <v>0</v>
      </c>
      <c r="T32" s="264"/>
      <c r="U32" s="264"/>
      <c r="V32" s="5" t="s">
        <v>169</v>
      </c>
      <c r="W32" s="29" t="s">
        <v>173</v>
      </c>
      <c r="Z32" s="22" t="s">
        <v>0</v>
      </c>
      <c r="AA32" s="263">
        <f>'一覧表'!E2</f>
        <v>0</v>
      </c>
      <c r="AB32" s="264"/>
      <c r="AC32" s="264"/>
      <c r="AD32" s="5" t="s">
        <v>169</v>
      </c>
      <c r="AE32" s="29" t="s">
        <v>173</v>
      </c>
    </row>
    <row r="33" spans="2:31" ht="13.5" customHeight="1">
      <c r="B33" s="265" t="s">
        <v>170</v>
      </c>
      <c r="C33" s="266"/>
      <c r="D33" s="267" t="s">
        <v>11</v>
      </c>
      <c r="E33" s="266"/>
      <c r="F33" s="266"/>
      <c r="G33" s="4" t="s">
        <v>12</v>
      </c>
      <c r="J33" s="265" t="s">
        <v>170</v>
      </c>
      <c r="K33" s="266"/>
      <c r="L33" s="267" t="s">
        <v>11</v>
      </c>
      <c r="M33" s="266"/>
      <c r="N33" s="266"/>
      <c r="O33" s="4" t="s">
        <v>12</v>
      </c>
      <c r="R33" s="265" t="s">
        <v>170</v>
      </c>
      <c r="S33" s="266"/>
      <c r="T33" s="267" t="s">
        <v>11</v>
      </c>
      <c r="U33" s="266"/>
      <c r="V33" s="266"/>
      <c r="W33" s="4" t="s">
        <v>12</v>
      </c>
      <c r="Z33" s="265" t="s">
        <v>170</v>
      </c>
      <c r="AA33" s="266"/>
      <c r="AB33" s="267" t="s">
        <v>11</v>
      </c>
      <c r="AC33" s="266"/>
      <c r="AD33" s="266"/>
      <c r="AE33" s="4" t="s">
        <v>12</v>
      </c>
    </row>
    <row r="34" spans="1:31" ht="15.75" customHeight="1">
      <c r="A34" s="65">
        <v>131</v>
      </c>
      <c r="B34" s="255" t="e">
        <f>VLOOKUP(A34,'一覧表'!$A$10:$H$160,4,FALSE)</f>
        <v>#N/A</v>
      </c>
      <c r="C34" s="256"/>
      <c r="D34" s="257" t="e">
        <f>VLOOKUP(A34,'一覧表'!$A$10:$H$160,5,FALSE)</f>
        <v>#N/A</v>
      </c>
      <c r="E34" s="258"/>
      <c r="F34" s="259"/>
      <c r="G34" s="26" t="e">
        <f>VLOOKUP(A34,'一覧表'!$A$10:$H$160,7,FALSE)</f>
        <v>#N/A</v>
      </c>
      <c r="I34" s="65">
        <v>231</v>
      </c>
      <c r="J34" s="255" t="e">
        <f>VLOOKUP(I34,'一覧表'!$A$10:$H$160,4,FALSE)</f>
        <v>#N/A</v>
      </c>
      <c r="K34" s="256"/>
      <c r="L34" s="257" t="e">
        <f>VLOOKUP(I34,'一覧表'!$A$10:$H$160,5,FALSE)</f>
        <v>#N/A</v>
      </c>
      <c r="M34" s="258"/>
      <c r="N34" s="259"/>
      <c r="O34" s="26" t="e">
        <f>VLOOKUP(I34,'一覧表'!$A$10:$H$160,7,FALSE)</f>
        <v>#N/A</v>
      </c>
      <c r="Q34" s="65">
        <v>131</v>
      </c>
      <c r="R34" s="255" t="e">
        <f>VLOOKUP(Q34,'一覧表'!$B$10:$H$160,3,FALSE)</f>
        <v>#N/A</v>
      </c>
      <c r="S34" s="256"/>
      <c r="T34" s="257" t="e">
        <f>VLOOKUP(Q34,'一覧表'!$B$10:$H$160,4,FALSE)</f>
        <v>#N/A</v>
      </c>
      <c r="U34" s="258"/>
      <c r="V34" s="259"/>
      <c r="W34" s="26" t="e">
        <f>VLOOKUP(Q34,'一覧表'!$B$10:$H$160,6,FALSE)</f>
        <v>#N/A</v>
      </c>
      <c r="Y34" s="65">
        <v>231</v>
      </c>
      <c r="Z34" s="255" t="e">
        <f>VLOOKUP(Y34,'一覧表'!$B$10:$H$160,3,FALSE)</f>
        <v>#N/A</v>
      </c>
      <c r="AA34" s="256"/>
      <c r="AB34" s="257" t="e">
        <f>VLOOKUP(Y34,'一覧表'!$B$10:$H$160,4,FALSE)</f>
        <v>#N/A</v>
      </c>
      <c r="AC34" s="258"/>
      <c r="AD34" s="259"/>
      <c r="AE34" s="26" t="e">
        <f>VLOOKUP(Y34,'一覧表'!$B$10:$H$160,6,FALSE)</f>
        <v>#N/A</v>
      </c>
    </row>
    <row r="35" spans="1:31" ht="15.75" customHeight="1">
      <c r="A35" s="65">
        <v>132</v>
      </c>
      <c r="B35" s="255" t="e">
        <f>VLOOKUP(A35,'一覧表'!$A$10:$H$160,4,FALSE)</f>
        <v>#N/A</v>
      </c>
      <c r="C35" s="256"/>
      <c r="D35" s="257" t="e">
        <f>VLOOKUP(A35,'一覧表'!$A$10:$H$160,5,FALSE)</f>
        <v>#N/A</v>
      </c>
      <c r="E35" s="258"/>
      <c r="F35" s="259"/>
      <c r="G35" s="26" t="e">
        <f>VLOOKUP(A35,'一覧表'!$A$10:$H$160,7,FALSE)</f>
        <v>#N/A</v>
      </c>
      <c r="I35" s="65">
        <v>232</v>
      </c>
      <c r="J35" s="255" t="e">
        <f>VLOOKUP(I35,'一覧表'!$A$10:$H$160,4,FALSE)</f>
        <v>#N/A</v>
      </c>
      <c r="K35" s="256"/>
      <c r="L35" s="257" t="e">
        <f>VLOOKUP(I35,'一覧表'!$A$10:$H$160,5,FALSE)</f>
        <v>#N/A</v>
      </c>
      <c r="M35" s="258"/>
      <c r="N35" s="259"/>
      <c r="O35" s="26" t="e">
        <f>VLOOKUP(I35,'一覧表'!$A$10:$H$160,7,FALSE)</f>
        <v>#N/A</v>
      </c>
      <c r="Q35" s="65">
        <v>132</v>
      </c>
      <c r="R35" s="255" t="e">
        <f>VLOOKUP(Q35,'一覧表'!$B$10:$H$160,3,FALSE)</f>
        <v>#N/A</v>
      </c>
      <c r="S35" s="256"/>
      <c r="T35" s="257" t="e">
        <f>VLOOKUP(Q35,'一覧表'!$B$10:$H$160,4,FALSE)</f>
        <v>#N/A</v>
      </c>
      <c r="U35" s="258"/>
      <c r="V35" s="259"/>
      <c r="W35" s="26" t="e">
        <f>VLOOKUP(Q35,'一覧表'!$B$10:$H$160,6,FALSE)</f>
        <v>#N/A</v>
      </c>
      <c r="Y35" s="65">
        <v>232</v>
      </c>
      <c r="Z35" s="255" t="e">
        <f>VLOOKUP(Y35,'一覧表'!$B$10:$H$160,3,FALSE)</f>
        <v>#N/A</v>
      </c>
      <c r="AA35" s="256"/>
      <c r="AB35" s="257" t="e">
        <f>VLOOKUP(Y35,'一覧表'!$B$10:$H$160,4,FALSE)</f>
        <v>#N/A</v>
      </c>
      <c r="AC35" s="258"/>
      <c r="AD35" s="259"/>
      <c r="AE35" s="26" t="e">
        <f>VLOOKUP(Y35,'一覧表'!$B$10:$H$160,6,FALSE)</f>
        <v>#N/A</v>
      </c>
    </row>
    <row r="36" spans="1:31" ht="15.75" customHeight="1">
      <c r="A36" s="65">
        <v>133</v>
      </c>
      <c r="B36" s="255" t="e">
        <f>VLOOKUP(A36,'一覧表'!$A$10:$H$160,4,FALSE)</f>
        <v>#N/A</v>
      </c>
      <c r="C36" s="256"/>
      <c r="D36" s="257" t="e">
        <f>VLOOKUP(A36,'一覧表'!$A$10:$H$160,5,FALSE)</f>
        <v>#N/A</v>
      </c>
      <c r="E36" s="258"/>
      <c r="F36" s="259"/>
      <c r="G36" s="26" t="e">
        <f>VLOOKUP(A36,'一覧表'!$A$10:$H$160,7,FALSE)</f>
        <v>#N/A</v>
      </c>
      <c r="I36" s="65">
        <v>233</v>
      </c>
      <c r="J36" s="255" t="e">
        <f>VLOOKUP(I36,'一覧表'!$A$10:$H$160,4,FALSE)</f>
        <v>#N/A</v>
      </c>
      <c r="K36" s="256"/>
      <c r="L36" s="257" t="e">
        <f>VLOOKUP(I36,'一覧表'!$A$10:$H$160,5,FALSE)</f>
        <v>#N/A</v>
      </c>
      <c r="M36" s="258"/>
      <c r="N36" s="259"/>
      <c r="O36" s="26" t="e">
        <f>VLOOKUP(I36,'一覧表'!$A$10:$H$160,7,FALSE)</f>
        <v>#N/A</v>
      </c>
      <c r="Q36" s="65">
        <v>133</v>
      </c>
      <c r="R36" s="255" t="e">
        <f>VLOOKUP(Q36,'一覧表'!$B$10:$H$160,3,FALSE)</f>
        <v>#N/A</v>
      </c>
      <c r="S36" s="256"/>
      <c r="T36" s="257" t="e">
        <f>VLOOKUP(Q36,'一覧表'!$B$10:$H$160,4,FALSE)</f>
        <v>#N/A</v>
      </c>
      <c r="U36" s="258"/>
      <c r="V36" s="259"/>
      <c r="W36" s="26" t="e">
        <f>VLOOKUP(Q36,'一覧表'!$B$10:$H$160,6,FALSE)</f>
        <v>#N/A</v>
      </c>
      <c r="Y36" s="65">
        <v>233</v>
      </c>
      <c r="Z36" s="255" t="e">
        <f>VLOOKUP(Y36,'一覧表'!$B$10:$H$160,3,FALSE)</f>
        <v>#N/A</v>
      </c>
      <c r="AA36" s="256"/>
      <c r="AB36" s="257" t="e">
        <f>VLOOKUP(Y36,'一覧表'!$B$10:$H$160,4,FALSE)</f>
        <v>#N/A</v>
      </c>
      <c r="AC36" s="258"/>
      <c r="AD36" s="259"/>
      <c r="AE36" s="26" t="e">
        <f>VLOOKUP(Y36,'一覧表'!$B$10:$H$160,6,FALSE)</f>
        <v>#N/A</v>
      </c>
    </row>
    <row r="37" spans="1:31" ht="15.75" customHeight="1">
      <c r="A37" s="65">
        <v>134</v>
      </c>
      <c r="B37" s="255" t="e">
        <f>VLOOKUP(A37,'一覧表'!$A$10:$H$160,4,FALSE)</f>
        <v>#N/A</v>
      </c>
      <c r="C37" s="256"/>
      <c r="D37" s="257" t="e">
        <f>VLOOKUP(A37,'一覧表'!$A$10:$H$160,5,FALSE)</f>
        <v>#N/A</v>
      </c>
      <c r="E37" s="258"/>
      <c r="F37" s="259"/>
      <c r="G37" s="26" t="e">
        <f>VLOOKUP(A37,'一覧表'!$A$10:$H$160,7,FALSE)</f>
        <v>#N/A</v>
      </c>
      <c r="I37" s="65">
        <v>234</v>
      </c>
      <c r="J37" s="255" t="e">
        <f>VLOOKUP(I37,'一覧表'!$A$10:$H$160,4,FALSE)</f>
        <v>#N/A</v>
      </c>
      <c r="K37" s="256"/>
      <c r="L37" s="257" t="e">
        <f>VLOOKUP(I37,'一覧表'!$A$10:$H$160,5,FALSE)</f>
        <v>#N/A</v>
      </c>
      <c r="M37" s="258"/>
      <c r="N37" s="259"/>
      <c r="O37" s="26" t="e">
        <f>VLOOKUP(I37,'一覧表'!$A$10:$H$160,7,FALSE)</f>
        <v>#N/A</v>
      </c>
      <c r="Q37" s="65">
        <v>134</v>
      </c>
      <c r="R37" s="255" t="e">
        <f>VLOOKUP(Q37,'一覧表'!$B$10:$H$160,3,FALSE)</f>
        <v>#N/A</v>
      </c>
      <c r="S37" s="256"/>
      <c r="T37" s="257" t="e">
        <f>VLOOKUP(Q37,'一覧表'!$B$10:$H$160,4,FALSE)</f>
        <v>#N/A</v>
      </c>
      <c r="U37" s="258"/>
      <c r="V37" s="259"/>
      <c r="W37" s="26" t="e">
        <f>VLOOKUP(Q37,'一覧表'!$B$10:$H$160,6,FALSE)</f>
        <v>#N/A</v>
      </c>
      <c r="Y37" s="65">
        <v>234</v>
      </c>
      <c r="Z37" s="255" t="e">
        <f>VLOOKUP(Y37,'一覧表'!$B$10:$H$160,3,FALSE)</f>
        <v>#N/A</v>
      </c>
      <c r="AA37" s="256"/>
      <c r="AB37" s="257" t="e">
        <f>VLOOKUP(Y37,'一覧表'!$B$10:$H$160,4,FALSE)</f>
        <v>#N/A</v>
      </c>
      <c r="AC37" s="258"/>
      <c r="AD37" s="259"/>
      <c r="AE37" s="26" t="e">
        <f>VLOOKUP(Y37,'一覧表'!$B$10:$H$160,6,FALSE)</f>
        <v>#N/A</v>
      </c>
    </row>
    <row r="38" spans="1:31" ht="15.75" customHeight="1">
      <c r="A38" s="65">
        <v>135</v>
      </c>
      <c r="B38" s="255" t="e">
        <f>VLOOKUP(A38,'一覧表'!$A$10:$H$160,4,FALSE)</f>
        <v>#N/A</v>
      </c>
      <c r="C38" s="256"/>
      <c r="D38" s="257" t="e">
        <f>VLOOKUP(A38,'一覧表'!$A$10:$H$160,5,FALSE)</f>
        <v>#N/A</v>
      </c>
      <c r="E38" s="258"/>
      <c r="F38" s="259"/>
      <c r="G38" s="26" t="e">
        <f>VLOOKUP(A38,'一覧表'!$A$10:$H$160,7,FALSE)</f>
        <v>#N/A</v>
      </c>
      <c r="I38" s="65">
        <v>235</v>
      </c>
      <c r="J38" s="255" t="e">
        <f>VLOOKUP(I38,'一覧表'!$A$10:$H$160,4,FALSE)</f>
        <v>#N/A</v>
      </c>
      <c r="K38" s="256"/>
      <c r="L38" s="257" t="e">
        <f>VLOOKUP(I38,'一覧表'!$A$10:$H$160,5,FALSE)</f>
        <v>#N/A</v>
      </c>
      <c r="M38" s="258"/>
      <c r="N38" s="259"/>
      <c r="O38" s="26" t="e">
        <f>VLOOKUP(I38,'一覧表'!$A$10:$H$160,7,FALSE)</f>
        <v>#N/A</v>
      </c>
      <c r="Q38" s="65">
        <v>135</v>
      </c>
      <c r="R38" s="255" t="e">
        <f>VLOOKUP(Q38,'一覧表'!$B$10:$H$160,3,FALSE)</f>
        <v>#N/A</v>
      </c>
      <c r="S38" s="256"/>
      <c r="T38" s="257" t="e">
        <f>VLOOKUP(Q38,'一覧表'!$B$10:$H$160,4,FALSE)</f>
        <v>#N/A</v>
      </c>
      <c r="U38" s="258"/>
      <c r="V38" s="259"/>
      <c r="W38" s="26" t="e">
        <f>VLOOKUP(Q38,'一覧表'!$B$10:$H$160,6,FALSE)</f>
        <v>#N/A</v>
      </c>
      <c r="Y38" s="65">
        <v>235</v>
      </c>
      <c r="Z38" s="255" t="e">
        <f>VLOOKUP(Y38,'一覧表'!$B$10:$H$160,3,FALSE)</f>
        <v>#N/A</v>
      </c>
      <c r="AA38" s="256"/>
      <c r="AB38" s="257" t="e">
        <f>VLOOKUP(Y38,'一覧表'!$B$10:$H$160,4,FALSE)</f>
        <v>#N/A</v>
      </c>
      <c r="AC38" s="258"/>
      <c r="AD38" s="259"/>
      <c r="AE38" s="26" t="e">
        <f>VLOOKUP(Y38,'一覧表'!$B$10:$H$160,6,FALSE)</f>
        <v>#N/A</v>
      </c>
    </row>
    <row r="39" spans="1:31" ht="15.75" customHeight="1">
      <c r="A39" s="65">
        <v>136</v>
      </c>
      <c r="B39" s="250" t="e">
        <f>VLOOKUP(A39,'一覧表'!$A$10:$H$160,4,FALSE)</f>
        <v>#N/A</v>
      </c>
      <c r="C39" s="251"/>
      <c r="D39" s="252" t="e">
        <f>VLOOKUP(A39,'一覧表'!$A$10:$H$160,5,FALSE)</f>
        <v>#N/A</v>
      </c>
      <c r="E39" s="253"/>
      <c r="F39" s="254"/>
      <c r="G39" s="27" t="e">
        <f>VLOOKUP(A39,'一覧表'!$A$10:$H$160,7,FALSE)</f>
        <v>#N/A</v>
      </c>
      <c r="I39" s="65">
        <v>236</v>
      </c>
      <c r="J39" s="250" t="e">
        <f>VLOOKUP(I39,'一覧表'!$A$10:$H$160,4,FALSE)</f>
        <v>#N/A</v>
      </c>
      <c r="K39" s="251"/>
      <c r="L39" s="252" t="e">
        <f>VLOOKUP(I39,'一覧表'!$A$10:$H$160,5,FALSE)</f>
        <v>#N/A</v>
      </c>
      <c r="M39" s="253"/>
      <c r="N39" s="254"/>
      <c r="O39" s="27" t="e">
        <f>VLOOKUP(I39,'一覧表'!$A$10:$H$160,7,FALSE)</f>
        <v>#N/A</v>
      </c>
      <c r="Q39" s="65">
        <v>136</v>
      </c>
      <c r="R39" s="250" t="e">
        <f>VLOOKUP(Q39,'一覧表'!$B$10:$H$160,3,FALSE)</f>
        <v>#N/A</v>
      </c>
      <c r="S39" s="251"/>
      <c r="T39" s="252" t="e">
        <f>VLOOKUP(Q39,'一覧表'!$B$10:$H$160,4,FALSE)</f>
        <v>#N/A</v>
      </c>
      <c r="U39" s="253"/>
      <c r="V39" s="254"/>
      <c r="W39" s="27" t="e">
        <f>VLOOKUP(Q39,'一覧表'!$B$10:$H$160,6,FALSE)</f>
        <v>#N/A</v>
      </c>
      <c r="Y39" s="65">
        <v>236</v>
      </c>
      <c r="Z39" s="250" t="e">
        <f>VLOOKUP(Y39,'一覧表'!$B$10:$H$160,3,FALSE)</f>
        <v>#N/A</v>
      </c>
      <c r="AA39" s="251"/>
      <c r="AB39" s="252" t="e">
        <f>VLOOKUP(Y39,'一覧表'!$B$10:$H$160,4,FALSE)</f>
        <v>#N/A</v>
      </c>
      <c r="AC39" s="253"/>
      <c r="AD39" s="254"/>
      <c r="AE39" s="27" t="e">
        <f>VLOOKUP(Y39,'一覧表'!$B$10:$H$160,6,FALSE)</f>
        <v>#N/A</v>
      </c>
    </row>
    <row r="40" spans="3:31" ht="10.5" customHeight="1">
      <c r="C40" s="68"/>
      <c r="G40" s="69"/>
      <c r="K40" s="68"/>
      <c r="O40" s="69"/>
      <c r="S40" s="68"/>
      <c r="W40" s="69"/>
      <c r="AA40" s="68"/>
      <c r="AE40" s="69"/>
    </row>
    <row r="41" spans="2:31" ht="15" customHeight="1">
      <c r="B41" s="25" t="s">
        <v>8</v>
      </c>
      <c r="C41" s="268" t="s">
        <v>182</v>
      </c>
      <c r="D41" s="269"/>
      <c r="E41" s="3" t="s">
        <v>3</v>
      </c>
      <c r="F41" s="261"/>
      <c r="G41" s="262"/>
      <c r="J41" s="24" t="s">
        <v>9</v>
      </c>
      <c r="K41" s="260" t="s">
        <v>4</v>
      </c>
      <c r="L41" s="260"/>
      <c r="M41" s="3" t="s">
        <v>3</v>
      </c>
      <c r="N41" s="261"/>
      <c r="O41" s="262"/>
      <c r="R41" s="66" t="s">
        <v>8</v>
      </c>
      <c r="S41" s="270" t="s">
        <v>183</v>
      </c>
      <c r="T41" s="271"/>
      <c r="U41" s="3" t="s">
        <v>3</v>
      </c>
      <c r="V41" s="261"/>
      <c r="W41" s="262"/>
      <c r="Z41" s="67" t="s">
        <v>9</v>
      </c>
      <c r="AA41" s="272" t="s">
        <v>183</v>
      </c>
      <c r="AB41" s="273"/>
      <c r="AC41" s="3" t="s">
        <v>3</v>
      </c>
      <c r="AD41" s="261"/>
      <c r="AE41" s="262"/>
    </row>
    <row r="42" spans="2:31" ht="15" customHeight="1">
      <c r="B42" s="22" t="s">
        <v>0</v>
      </c>
      <c r="C42" s="263">
        <f>'一覧表'!E2</f>
        <v>0</v>
      </c>
      <c r="D42" s="264"/>
      <c r="E42" s="264"/>
      <c r="F42" s="5" t="s">
        <v>169</v>
      </c>
      <c r="G42" s="29" t="s">
        <v>174</v>
      </c>
      <c r="J42" s="22" t="s">
        <v>0</v>
      </c>
      <c r="K42" s="263">
        <f>'一覧表'!E2</f>
        <v>0</v>
      </c>
      <c r="L42" s="264"/>
      <c r="M42" s="264"/>
      <c r="N42" s="5" t="s">
        <v>169</v>
      </c>
      <c r="O42" s="29" t="s">
        <v>174</v>
      </c>
      <c r="R42" s="22" t="s">
        <v>0</v>
      </c>
      <c r="S42" s="263">
        <f>'一覧表'!E2</f>
        <v>0</v>
      </c>
      <c r="T42" s="264"/>
      <c r="U42" s="264"/>
      <c r="V42" s="5" t="s">
        <v>169</v>
      </c>
      <c r="W42" s="29" t="s">
        <v>174</v>
      </c>
      <c r="Z42" s="22" t="s">
        <v>0</v>
      </c>
      <c r="AA42" s="263">
        <f>'一覧表'!E2</f>
        <v>0</v>
      </c>
      <c r="AB42" s="264"/>
      <c r="AC42" s="264"/>
      <c r="AD42" s="5" t="s">
        <v>169</v>
      </c>
      <c r="AE42" s="29" t="s">
        <v>174</v>
      </c>
    </row>
    <row r="43" spans="2:31" ht="13.5" customHeight="1">
      <c r="B43" s="265" t="s">
        <v>170</v>
      </c>
      <c r="C43" s="266"/>
      <c r="D43" s="267" t="s">
        <v>11</v>
      </c>
      <c r="E43" s="266"/>
      <c r="F43" s="266"/>
      <c r="G43" s="4" t="s">
        <v>12</v>
      </c>
      <c r="J43" s="265" t="s">
        <v>170</v>
      </c>
      <c r="K43" s="266"/>
      <c r="L43" s="267" t="s">
        <v>11</v>
      </c>
      <c r="M43" s="266"/>
      <c r="N43" s="266"/>
      <c r="O43" s="4" t="s">
        <v>12</v>
      </c>
      <c r="R43" s="265" t="s">
        <v>170</v>
      </c>
      <c r="S43" s="266"/>
      <c r="T43" s="267" t="s">
        <v>11</v>
      </c>
      <c r="U43" s="266"/>
      <c r="V43" s="266"/>
      <c r="W43" s="4" t="s">
        <v>12</v>
      </c>
      <c r="Z43" s="265" t="s">
        <v>170</v>
      </c>
      <c r="AA43" s="266"/>
      <c r="AB43" s="267" t="s">
        <v>11</v>
      </c>
      <c r="AC43" s="266"/>
      <c r="AD43" s="266"/>
      <c r="AE43" s="4" t="s">
        <v>12</v>
      </c>
    </row>
    <row r="44" spans="1:31" ht="15.75" customHeight="1">
      <c r="A44" s="65">
        <v>141</v>
      </c>
      <c r="B44" s="255" t="e">
        <f>VLOOKUP(A44,'一覧表'!$A$10:$H$160,4,FALSE)</f>
        <v>#N/A</v>
      </c>
      <c r="C44" s="256"/>
      <c r="D44" s="257" t="e">
        <f>VLOOKUP(A44,'一覧表'!$A$10:$H$160,5,FALSE)</f>
        <v>#N/A</v>
      </c>
      <c r="E44" s="258"/>
      <c r="F44" s="259"/>
      <c r="G44" s="26" t="e">
        <f>VLOOKUP(A44,'一覧表'!$A$10:$H$160,7,FALSE)</f>
        <v>#N/A</v>
      </c>
      <c r="I44" s="65">
        <v>241</v>
      </c>
      <c r="J44" s="255" t="e">
        <f>VLOOKUP(I44,'一覧表'!$A$10:$H$160,4,FALSE)</f>
        <v>#N/A</v>
      </c>
      <c r="K44" s="256"/>
      <c r="L44" s="257" t="e">
        <f>VLOOKUP(I44,'一覧表'!$A$10:$H$160,5,FALSE)</f>
        <v>#N/A</v>
      </c>
      <c r="M44" s="258"/>
      <c r="N44" s="259"/>
      <c r="O44" s="26" t="e">
        <f>VLOOKUP(I44,'一覧表'!$A$10:$H$160,7,FALSE)</f>
        <v>#N/A</v>
      </c>
      <c r="Q44" s="65">
        <v>141</v>
      </c>
      <c r="R44" s="255" t="e">
        <f>VLOOKUP(Q44,'一覧表'!$B$10:$H$160,3,FALSE)</f>
        <v>#N/A</v>
      </c>
      <c r="S44" s="256"/>
      <c r="T44" s="257" t="e">
        <f>VLOOKUP(Q44,'一覧表'!$B$10:$H$160,4,FALSE)</f>
        <v>#N/A</v>
      </c>
      <c r="U44" s="258"/>
      <c r="V44" s="259"/>
      <c r="W44" s="26" t="e">
        <f>VLOOKUP(Q44,'一覧表'!$B$10:$H$160,6,FALSE)</f>
        <v>#N/A</v>
      </c>
      <c r="Y44" s="65">
        <v>241</v>
      </c>
      <c r="Z44" s="255" t="e">
        <f>VLOOKUP(Y44,'一覧表'!$B$10:$H$160,3,FALSE)</f>
        <v>#N/A</v>
      </c>
      <c r="AA44" s="256"/>
      <c r="AB44" s="257" t="e">
        <f>VLOOKUP(Y44,'一覧表'!$B$10:$H$160,4,FALSE)</f>
        <v>#N/A</v>
      </c>
      <c r="AC44" s="258"/>
      <c r="AD44" s="259"/>
      <c r="AE44" s="26" t="e">
        <f>VLOOKUP(Y44,'一覧表'!$B$10:$H$160,6,FALSE)</f>
        <v>#N/A</v>
      </c>
    </row>
    <row r="45" spans="1:31" ht="15.75" customHeight="1">
      <c r="A45" s="65">
        <v>142</v>
      </c>
      <c r="B45" s="255" t="e">
        <f>VLOOKUP(A45,'一覧表'!$A$10:$H$160,4,FALSE)</f>
        <v>#N/A</v>
      </c>
      <c r="C45" s="256"/>
      <c r="D45" s="257" t="e">
        <f>VLOOKUP(A45,'一覧表'!$A$10:$H$160,5,FALSE)</f>
        <v>#N/A</v>
      </c>
      <c r="E45" s="258"/>
      <c r="F45" s="259"/>
      <c r="G45" s="26" t="e">
        <f>VLOOKUP(A45,'一覧表'!$A$10:$H$160,7,FALSE)</f>
        <v>#N/A</v>
      </c>
      <c r="I45" s="65">
        <v>242</v>
      </c>
      <c r="J45" s="255" t="e">
        <f>VLOOKUP(I45,'一覧表'!$A$10:$H$160,4,FALSE)</f>
        <v>#N/A</v>
      </c>
      <c r="K45" s="256"/>
      <c r="L45" s="257" t="e">
        <f>VLOOKUP(I45,'一覧表'!$A$10:$H$160,5,FALSE)</f>
        <v>#N/A</v>
      </c>
      <c r="M45" s="258"/>
      <c r="N45" s="259"/>
      <c r="O45" s="26" t="e">
        <f>VLOOKUP(I45,'一覧表'!$A$10:$H$160,7,FALSE)</f>
        <v>#N/A</v>
      </c>
      <c r="Q45" s="65">
        <v>142</v>
      </c>
      <c r="R45" s="255" t="e">
        <f>VLOOKUP(Q45,'一覧表'!$B$10:$H$160,3,FALSE)</f>
        <v>#N/A</v>
      </c>
      <c r="S45" s="256"/>
      <c r="T45" s="257" t="e">
        <f>VLOOKUP(Q45,'一覧表'!$B$10:$H$160,4,FALSE)</f>
        <v>#N/A</v>
      </c>
      <c r="U45" s="258"/>
      <c r="V45" s="259"/>
      <c r="W45" s="26" t="e">
        <f>VLOOKUP(Q45,'一覧表'!$B$10:$H$160,6,FALSE)</f>
        <v>#N/A</v>
      </c>
      <c r="Y45" s="65">
        <v>242</v>
      </c>
      <c r="Z45" s="255" t="e">
        <f>VLOOKUP(Y45,'一覧表'!$B$10:$H$160,3,FALSE)</f>
        <v>#N/A</v>
      </c>
      <c r="AA45" s="256"/>
      <c r="AB45" s="257" t="e">
        <f>VLOOKUP(Y45,'一覧表'!$B$10:$H$160,4,FALSE)</f>
        <v>#N/A</v>
      </c>
      <c r="AC45" s="258"/>
      <c r="AD45" s="259"/>
      <c r="AE45" s="26" t="e">
        <f>VLOOKUP(Y45,'一覧表'!$B$10:$H$160,6,FALSE)</f>
        <v>#N/A</v>
      </c>
    </row>
    <row r="46" spans="1:31" ht="15.75" customHeight="1">
      <c r="A46" s="65">
        <v>143</v>
      </c>
      <c r="B46" s="255" t="e">
        <f>VLOOKUP(A46,'一覧表'!$A$10:$H$160,4,FALSE)</f>
        <v>#N/A</v>
      </c>
      <c r="C46" s="256"/>
      <c r="D46" s="257" t="e">
        <f>VLOOKUP(A46,'一覧表'!$A$10:$H$160,5,FALSE)</f>
        <v>#N/A</v>
      </c>
      <c r="E46" s="258"/>
      <c r="F46" s="259"/>
      <c r="G46" s="26" t="e">
        <f>VLOOKUP(A46,'一覧表'!$A$10:$H$160,7,FALSE)</f>
        <v>#N/A</v>
      </c>
      <c r="I46" s="65">
        <v>243</v>
      </c>
      <c r="J46" s="255" t="e">
        <f>VLOOKUP(I46,'一覧表'!$A$10:$H$160,4,FALSE)</f>
        <v>#N/A</v>
      </c>
      <c r="K46" s="256"/>
      <c r="L46" s="257" t="e">
        <f>VLOOKUP(I46,'一覧表'!$A$10:$H$160,5,FALSE)</f>
        <v>#N/A</v>
      </c>
      <c r="M46" s="258"/>
      <c r="N46" s="259"/>
      <c r="O46" s="26" t="e">
        <f>VLOOKUP(I46,'一覧表'!$A$10:$H$160,7,FALSE)</f>
        <v>#N/A</v>
      </c>
      <c r="Q46" s="65">
        <v>143</v>
      </c>
      <c r="R46" s="255" t="e">
        <f>VLOOKUP(Q46,'一覧表'!$B$10:$H$160,3,FALSE)</f>
        <v>#N/A</v>
      </c>
      <c r="S46" s="256"/>
      <c r="T46" s="257" t="e">
        <f>VLOOKUP(Q46,'一覧表'!$B$10:$H$160,4,FALSE)</f>
        <v>#N/A</v>
      </c>
      <c r="U46" s="258"/>
      <c r="V46" s="259"/>
      <c r="W46" s="26" t="e">
        <f>VLOOKUP(Q46,'一覧表'!$B$10:$H$160,6,FALSE)</f>
        <v>#N/A</v>
      </c>
      <c r="Y46" s="65">
        <v>243</v>
      </c>
      <c r="Z46" s="255" t="e">
        <f>VLOOKUP(Y46,'一覧表'!$B$10:$H$160,3,FALSE)</f>
        <v>#N/A</v>
      </c>
      <c r="AA46" s="256"/>
      <c r="AB46" s="257" t="e">
        <f>VLOOKUP(Y46,'一覧表'!$B$10:$H$160,4,FALSE)</f>
        <v>#N/A</v>
      </c>
      <c r="AC46" s="258"/>
      <c r="AD46" s="259"/>
      <c r="AE46" s="26" t="e">
        <f>VLOOKUP(Y46,'一覧表'!$B$10:$H$160,6,FALSE)</f>
        <v>#N/A</v>
      </c>
    </row>
    <row r="47" spans="1:31" ht="15.75" customHeight="1">
      <c r="A47" s="65">
        <v>144</v>
      </c>
      <c r="B47" s="255" t="e">
        <f>VLOOKUP(A47,'一覧表'!$A$10:$H$160,4,FALSE)</f>
        <v>#N/A</v>
      </c>
      <c r="C47" s="256"/>
      <c r="D47" s="257" t="e">
        <f>VLOOKUP(A47,'一覧表'!$A$10:$H$160,5,FALSE)</f>
        <v>#N/A</v>
      </c>
      <c r="E47" s="258"/>
      <c r="F47" s="259"/>
      <c r="G47" s="26" t="e">
        <f>VLOOKUP(A47,'一覧表'!$A$10:$H$160,7,FALSE)</f>
        <v>#N/A</v>
      </c>
      <c r="I47" s="65">
        <v>244</v>
      </c>
      <c r="J47" s="255" t="e">
        <f>VLOOKUP(I47,'一覧表'!$A$10:$H$160,4,FALSE)</f>
        <v>#N/A</v>
      </c>
      <c r="K47" s="256"/>
      <c r="L47" s="257" t="e">
        <f>VLOOKUP(I47,'一覧表'!$A$10:$H$160,5,FALSE)</f>
        <v>#N/A</v>
      </c>
      <c r="M47" s="258"/>
      <c r="N47" s="259"/>
      <c r="O47" s="26" t="e">
        <f>VLOOKUP(I47,'一覧表'!$A$10:$H$160,7,FALSE)</f>
        <v>#N/A</v>
      </c>
      <c r="Q47" s="65">
        <v>144</v>
      </c>
      <c r="R47" s="255" t="e">
        <f>VLOOKUP(Q47,'一覧表'!$B$10:$H$160,3,FALSE)</f>
        <v>#N/A</v>
      </c>
      <c r="S47" s="256"/>
      <c r="T47" s="257" t="e">
        <f>VLOOKUP(Q47,'一覧表'!$B$10:$H$160,4,FALSE)</f>
        <v>#N/A</v>
      </c>
      <c r="U47" s="258"/>
      <c r="V47" s="259"/>
      <c r="W47" s="26" t="e">
        <f>VLOOKUP(Q47,'一覧表'!$B$10:$H$160,6,FALSE)</f>
        <v>#N/A</v>
      </c>
      <c r="Y47" s="65">
        <v>244</v>
      </c>
      <c r="Z47" s="255" t="e">
        <f>VLOOKUP(Y47,'一覧表'!$B$10:$H$160,3,FALSE)</f>
        <v>#N/A</v>
      </c>
      <c r="AA47" s="256"/>
      <c r="AB47" s="257" t="e">
        <f>VLOOKUP(Y47,'一覧表'!$B$10:$H$160,4,FALSE)</f>
        <v>#N/A</v>
      </c>
      <c r="AC47" s="258"/>
      <c r="AD47" s="259"/>
      <c r="AE47" s="26" t="e">
        <f>VLOOKUP(Y47,'一覧表'!$B$10:$H$160,6,FALSE)</f>
        <v>#N/A</v>
      </c>
    </row>
    <row r="48" spans="1:31" ht="15.75" customHeight="1">
      <c r="A48" s="65">
        <v>145</v>
      </c>
      <c r="B48" s="255" t="e">
        <f>VLOOKUP(A48,'一覧表'!$A$10:$H$160,4,FALSE)</f>
        <v>#N/A</v>
      </c>
      <c r="C48" s="256"/>
      <c r="D48" s="257" t="e">
        <f>VLOOKUP(A48,'一覧表'!$A$10:$H$160,5,FALSE)</f>
        <v>#N/A</v>
      </c>
      <c r="E48" s="258"/>
      <c r="F48" s="259"/>
      <c r="G48" s="26" t="e">
        <f>VLOOKUP(A48,'一覧表'!$A$10:$H$160,7,FALSE)</f>
        <v>#N/A</v>
      </c>
      <c r="I48" s="65">
        <v>245</v>
      </c>
      <c r="J48" s="255" t="e">
        <f>VLOOKUP(I48,'一覧表'!$A$10:$H$160,4,FALSE)</f>
        <v>#N/A</v>
      </c>
      <c r="K48" s="256"/>
      <c r="L48" s="257" t="e">
        <f>VLOOKUP(I48,'一覧表'!$A$10:$H$160,5,FALSE)</f>
        <v>#N/A</v>
      </c>
      <c r="M48" s="258"/>
      <c r="N48" s="259"/>
      <c r="O48" s="26" t="e">
        <f>VLOOKUP(I48,'一覧表'!$A$10:$H$160,7,FALSE)</f>
        <v>#N/A</v>
      </c>
      <c r="Q48" s="65">
        <v>145</v>
      </c>
      <c r="R48" s="255" t="e">
        <f>VLOOKUP(Q48,'一覧表'!$B$10:$H$160,3,FALSE)</f>
        <v>#N/A</v>
      </c>
      <c r="S48" s="256"/>
      <c r="T48" s="257" t="e">
        <f>VLOOKUP(Q48,'一覧表'!$B$10:$H$160,4,FALSE)</f>
        <v>#N/A</v>
      </c>
      <c r="U48" s="258"/>
      <c r="V48" s="259"/>
      <c r="W48" s="26" t="e">
        <f>VLOOKUP(Q48,'一覧表'!$B$10:$H$160,6,FALSE)</f>
        <v>#N/A</v>
      </c>
      <c r="Y48" s="65">
        <v>245</v>
      </c>
      <c r="Z48" s="255" t="e">
        <f>VLOOKUP(Y48,'一覧表'!$B$10:$H$160,3,FALSE)</f>
        <v>#N/A</v>
      </c>
      <c r="AA48" s="256"/>
      <c r="AB48" s="257" t="e">
        <f>VLOOKUP(Y48,'一覧表'!$B$10:$H$160,4,FALSE)</f>
        <v>#N/A</v>
      </c>
      <c r="AC48" s="258"/>
      <c r="AD48" s="259"/>
      <c r="AE48" s="26" t="e">
        <f>VLOOKUP(Y48,'一覧表'!$B$10:$H$160,6,FALSE)</f>
        <v>#N/A</v>
      </c>
    </row>
    <row r="49" spans="1:31" ht="15.75" customHeight="1">
      <c r="A49" s="65">
        <v>146</v>
      </c>
      <c r="B49" s="250" t="e">
        <f>VLOOKUP(A49,'一覧表'!$A$10:$H$160,4,FALSE)</f>
        <v>#N/A</v>
      </c>
      <c r="C49" s="251"/>
      <c r="D49" s="252" t="e">
        <f>VLOOKUP(A49,'一覧表'!$A$10:$H$160,5,FALSE)</f>
        <v>#N/A</v>
      </c>
      <c r="E49" s="253"/>
      <c r="F49" s="254"/>
      <c r="G49" s="27" t="e">
        <f>VLOOKUP(A49,'一覧表'!$A$10:$H$160,7,FALSE)</f>
        <v>#N/A</v>
      </c>
      <c r="I49" s="65">
        <v>246</v>
      </c>
      <c r="J49" s="250" t="e">
        <f>VLOOKUP(I49,'一覧表'!$A$10:$H$160,4,FALSE)</f>
        <v>#N/A</v>
      </c>
      <c r="K49" s="251"/>
      <c r="L49" s="252" t="e">
        <f>VLOOKUP(I49,'一覧表'!$A$10:$H$160,5,FALSE)</f>
        <v>#N/A</v>
      </c>
      <c r="M49" s="253"/>
      <c r="N49" s="254"/>
      <c r="O49" s="27" t="e">
        <f>VLOOKUP(I49,'一覧表'!$A$10:$H$160,7,FALSE)</f>
        <v>#N/A</v>
      </c>
      <c r="Q49" s="65">
        <v>146</v>
      </c>
      <c r="R49" s="250" t="e">
        <f>VLOOKUP(Q49,'一覧表'!$B$10:$H$160,3,FALSE)</f>
        <v>#N/A</v>
      </c>
      <c r="S49" s="251"/>
      <c r="T49" s="252" t="e">
        <f>VLOOKUP(Q49,'一覧表'!$B$10:$H$160,4,FALSE)</f>
        <v>#N/A</v>
      </c>
      <c r="U49" s="253"/>
      <c r="V49" s="254"/>
      <c r="W49" s="27" t="e">
        <f>VLOOKUP(Q49,'一覧表'!$B$10:$H$160,6,FALSE)</f>
        <v>#N/A</v>
      </c>
      <c r="Y49" s="65">
        <v>246</v>
      </c>
      <c r="Z49" s="250" t="e">
        <f>VLOOKUP(Y49,'一覧表'!$B$10:$H$160,3,FALSE)</f>
        <v>#N/A</v>
      </c>
      <c r="AA49" s="251"/>
      <c r="AB49" s="252" t="e">
        <f>VLOOKUP(Y49,'一覧表'!$B$10:$H$160,4,FALSE)</f>
        <v>#N/A</v>
      </c>
      <c r="AC49" s="253"/>
      <c r="AD49" s="254"/>
      <c r="AE49" s="27" t="e">
        <f>VLOOKUP(Y49,'一覧表'!$B$10:$H$160,6,FALSE)</f>
        <v>#N/A</v>
      </c>
    </row>
    <row r="50" ht="10.5" customHeight="1"/>
    <row r="51" spans="2:31" ht="15" customHeight="1">
      <c r="B51" s="25" t="s">
        <v>8</v>
      </c>
      <c r="C51" s="268" t="s">
        <v>182</v>
      </c>
      <c r="D51" s="269"/>
      <c r="E51" s="3" t="s">
        <v>3</v>
      </c>
      <c r="F51" s="261"/>
      <c r="G51" s="262"/>
      <c r="J51" s="24" t="s">
        <v>9</v>
      </c>
      <c r="K51" s="260" t="s">
        <v>4</v>
      </c>
      <c r="L51" s="260"/>
      <c r="M51" s="3" t="s">
        <v>3</v>
      </c>
      <c r="N51" s="261"/>
      <c r="O51" s="262"/>
      <c r="R51" s="66" t="s">
        <v>8</v>
      </c>
      <c r="S51" s="270" t="s">
        <v>183</v>
      </c>
      <c r="T51" s="271"/>
      <c r="U51" s="3" t="s">
        <v>3</v>
      </c>
      <c r="V51" s="261"/>
      <c r="W51" s="262"/>
      <c r="Z51" s="67" t="s">
        <v>9</v>
      </c>
      <c r="AA51" s="272" t="s">
        <v>183</v>
      </c>
      <c r="AB51" s="273"/>
      <c r="AC51" s="3" t="s">
        <v>3</v>
      </c>
      <c r="AD51" s="261"/>
      <c r="AE51" s="262"/>
    </row>
    <row r="52" spans="2:31" ht="15" customHeight="1">
      <c r="B52" s="22" t="s">
        <v>0</v>
      </c>
      <c r="C52" s="263">
        <f>'一覧表'!E2</f>
        <v>0</v>
      </c>
      <c r="D52" s="264"/>
      <c r="E52" s="264"/>
      <c r="F52" s="5" t="s">
        <v>169</v>
      </c>
      <c r="G52" s="29" t="s">
        <v>175</v>
      </c>
      <c r="J52" s="22" t="s">
        <v>0</v>
      </c>
      <c r="K52" s="263">
        <f>'一覧表'!E2</f>
        <v>0</v>
      </c>
      <c r="L52" s="264"/>
      <c r="M52" s="264"/>
      <c r="N52" s="5" t="s">
        <v>169</v>
      </c>
      <c r="O52" s="29" t="s">
        <v>175</v>
      </c>
      <c r="R52" s="22" t="s">
        <v>0</v>
      </c>
      <c r="S52" s="263">
        <f>'一覧表'!E2</f>
        <v>0</v>
      </c>
      <c r="T52" s="264"/>
      <c r="U52" s="264"/>
      <c r="V52" s="5" t="s">
        <v>169</v>
      </c>
      <c r="W52" s="29" t="s">
        <v>175</v>
      </c>
      <c r="Z52" s="22" t="s">
        <v>0</v>
      </c>
      <c r="AA52" s="263">
        <f>'一覧表'!E2</f>
        <v>0</v>
      </c>
      <c r="AB52" s="264"/>
      <c r="AC52" s="264"/>
      <c r="AD52" s="5" t="s">
        <v>169</v>
      </c>
      <c r="AE52" s="29" t="s">
        <v>175</v>
      </c>
    </row>
    <row r="53" spans="2:31" ht="13.5" customHeight="1">
      <c r="B53" s="265" t="s">
        <v>170</v>
      </c>
      <c r="C53" s="266"/>
      <c r="D53" s="267" t="s">
        <v>11</v>
      </c>
      <c r="E53" s="266"/>
      <c r="F53" s="266"/>
      <c r="G53" s="4" t="s">
        <v>12</v>
      </c>
      <c r="J53" s="265" t="s">
        <v>170</v>
      </c>
      <c r="K53" s="266"/>
      <c r="L53" s="267" t="s">
        <v>11</v>
      </c>
      <c r="M53" s="266"/>
      <c r="N53" s="266"/>
      <c r="O53" s="4" t="s">
        <v>12</v>
      </c>
      <c r="R53" s="265" t="s">
        <v>170</v>
      </c>
      <c r="S53" s="266"/>
      <c r="T53" s="267" t="s">
        <v>11</v>
      </c>
      <c r="U53" s="266"/>
      <c r="V53" s="266"/>
      <c r="W53" s="4" t="s">
        <v>12</v>
      </c>
      <c r="Z53" s="265" t="s">
        <v>170</v>
      </c>
      <c r="AA53" s="266"/>
      <c r="AB53" s="267" t="s">
        <v>11</v>
      </c>
      <c r="AC53" s="266"/>
      <c r="AD53" s="266"/>
      <c r="AE53" s="4" t="s">
        <v>12</v>
      </c>
    </row>
    <row r="54" spans="1:31" ht="15.75" customHeight="1">
      <c r="A54" s="65">
        <v>151</v>
      </c>
      <c r="B54" s="255" t="e">
        <f>VLOOKUP(A54,'一覧表'!$A$10:$H$160,4,FALSE)</f>
        <v>#N/A</v>
      </c>
      <c r="C54" s="256"/>
      <c r="D54" s="257" t="e">
        <f>VLOOKUP(A54,'一覧表'!$A$10:$H$160,5,FALSE)</f>
        <v>#N/A</v>
      </c>
      <c r="E54" s="258"/>
      <c r="F54" s="259"/>
      <c r="G54" s="26" t="e">
        <f>VLOOKUP(A54,'一覧表'!$A$10:$H$160,7,FALSE)</f>
        <v>#N/A</v>
      </c>
      <c r="I54" s="65">
        <v>251</v>
      </c>
      <c r="J54" s="255" t="e">
        <f>VLOOKUP(I54,'一覧表'!$A$10:$H$160,4,FALSE)</f>
        <v>#N/A</v>
      </c>
      <c r="K54" s="256"/>
      <c r="L54" s="257" t="e">
        <f>VLOOKUP(I54,'一覧表'!$A$10:$H$160,5,FALSE)</f>
        <v>#N/A</v>
      </c>
      <c r="M54" s="258"/>
      <c r="N54" s="259"/>
      <c r="O54" s="26" t="e">
        <f>VLOOKUP(I54,'一覧表'!$A$10:$H$160,7,FALSE)</f>
        <v>#N/A</v>
      </c>
      <c r="Q54" s="65">
        <v>151</v>
      </c>
      <c r="R54" s="255" t="e">
        <f>VLOOKUP(Q54,'一覧表'!$B$10:$H$160,3,FALSE)</f>
        <v>#N/A</v>
      </c>
      <c r="S54" s="256"/>
      <c r="T54" s="257" t="e">
        <f>VLOOKUP(Q54,'一覧表'!$B$10:$H$160,4,FALSE)</f>
        <v>#N/A</v>
      </c>
      <c r="U54" s="258"/>
      <c r="V54" s="259"/>
      <c r="W54" s="26" t="e">
        <f>VLOOKUP(Q54,'一覧表'!$B$10:$H$160,6,FALSE)</f>
        <v>#N/A</v>
      </c>
      <c r="Y54" s="65">
        <v>251</v>
      </c>
      <c r="Z54" s="255" t="e">
        <f>VLOOKUP(Y54,'一覧表'!$B$10:$H$160,3,FALSE)</f>
        <v>#N/A</v>
      </c>
      <c r="AA54" s="256"/>
      <c r="AB54" s="257" t="e">
        <f>VLOOKUP(Y54,'一覧表'!$B$10:$H$160,4,FALSE)</f>
        <v>#N/A</v>
      </c>
      <c r="AC54" s="258"/>
      <c r="AD54" s="259"/>
      <c r="AE54" s="26" t="e">
        <f>VLOOKUP(Y54,'一覧表'!$B$10:$H$160,6,FALSE)</f>
        <v>#N/A</v>
      </c>
    </row>
    <row r="55" spans="1:31" ht="15.75" customHeight="1">
      <c r="A55" s="65">
        <v>152</v>
      </c>
      <c r="B55" s="255" t="e">
        <f>VLOOKUP(A55,'一覧表'!$A$10:$H$160,4,FALSE)</f>
        <v>#N/A</v>
      </c>
      <c r="C55" s="256"/>
      <c r="D55" s="257" t="e">
        <f>VLOOKUP(A55,'一覧表'!$A$10:$H$160,5,FALSE)</f>
        <v>#N/A</v>
      </c>
      <c r="E55" s="258"/>
      <c r="F55" s="259"/>
      <c r="G55" s="26" t="e">
        <f>VLOOKUP(A55,'一覧表'!$A$10:$H$160,7,FALSE)</f>
        <v>#N/A</v>
      </c>
      <c r="I55" s="65">
        <v>252</v>
      </c>
      <c r="J55" s="255" t="e">
        <f>VLOOKUP(I55,'一覧表'!$A$10:$H$160,4,FALSE)</f>
        <v>#N/A</v>
      </c>
      <c r="K55" s="256"/>
      <c r="L55" s="257" t="e">
        <f>VLOOKUP(I55,'一覧表'!$A$10:$H$160,5,FALSE)</f>
        <v>#N/A</v>
      </c>
      <c r="M55" s="258"/>
      <c r="N55" s="259"/>
      <c r="O55" s="26" t="e">
        <f>VLOOKUP(I55,'一覧表'!$A$10:$H$160,7,FALSE)</f>
        <v>#N/A</v>
      </c>
      <c r="Q55" s="65">
        <v>152</v>
      </c>
      <c r="R55" s="255" t="e">
        <f>VLOOKUP(Q55,'一覧表'!$B$10:$H$160,3,FALSE)</f>
        <v>#N/A</v>
      </c>
      <c r="S55" s="256"/>
      <c r="T55" s="257" t="e">
        <f>VLOOKUP(Q55,'一覧表'!$B$10:$H$160,4,FALSE)</f>
        <v>#N/A</v>
      </c>
      <c r="U55" s="258"/>
      <c r="V55" s="259"/>
      <c r="W55" s="26" t="e">
        <f>VLOOKUP(Q55,'一覧表'!$B$10:$H$160,6,FALSE)</f>
        <v>#N/A</v>
      </c>
      <c r="Y55" s="65">
        <v>252</v>
      </c>
      <c r="Z55" s="255" t="e">
        <f>VLOOKUP(Y55,'一覧表'!$B$10:$H$160,3,FALSE)</f>
        <v>#N/A</v>
      </c>
      <c r="AA55" s="256"/>
      <c r="AB55" s="257" t="e">
        <f>VLOOKUP(Y55,'一覧表'!$B$10:$H$160,4,FALSE)</f>
        <v>#N/A</v>
      </c>
      <c r="AC55" s="258"/>
      <c r="AD55" s="259"/>
      <c r="AE55" s="26" t="e">
        <f>VLOOKUP(Y55,'一覧表'!$B$10:$H$160,6,FALSE)</f>
        <v>#N/A</v>
      </c>
    </row>
    <row r="56" spans="1:31" ht="15.75" customHeight="1">
      <c r="A56" s="65">
        <v>153</v>
      </c>
      <c r="B56" s="255" t="e">
        <f>VLOOKUP(A56,'一覧表'!$A$10:$H$160,4,FALSE)</f>
        <v>#N/A</v>
      </c>
      <c r="C56" s="256"/>
      <c r="D56" s="257" t="e">
        <f>VLOOKUP(A56,'一覧表'!$A$10:$H$160,5,FALSE)</f>
        <v>#N/A</v>
      </c>
      <c r="E56" s="258"/>
      <c r="F56" s="259"/>
      <c r="G56" s="26" t="e">
        <f>VLOOKUP(A56,'一覧表'!$A$10:$H$160,7,FALSE)</f>
        <v>#N/A</v>
      </c>
      <c r="I56" s="65">
        <v>253</v>
      </c>
      <c r="J56" s="255" t="e">
        <f>VLOOKUP(I56,'一覧表'!$A$10:$H$160,4,FALSE)</f>
        <v>#N/A</v>
      </c>
      <c r="K56" s="256"/>
      <c r="L56" s="257" t="e">
        <f>VLOOKUP(I56,'一覧表'!$A$10:$H$160,5,FALSE)</f>
        <v>#N/A</v>
      </c>
      <c r="M56" s="258"/>
      <c r="N56" s="259"/>
      <c r="O56" s="26" t="e">
        <f>VLOOKUP(I56,'一覧表'!$A$10:$H$160,7,FALSE)</f>
        <v>#N/A</v>
      </c>
      <c r="Q56" s="65">
        <v>153</v>
      </c>
      <c r="R56" s="255" t="e">
        <f>VLOOKUP(Q56,'一覧表'!$B$10:$H$160,3,FALSE)</f>
        <v>#N/A</v>
      </c>
      <c r="S56" s="256"/>
      <c r="T56" s="257" t="e">
        <f>VLOOKUP(Q56,'一覧表'!$B$10:$H$160,4,FALSE)</f>
        <v>#N/A</v>
      </c>
      <c r="U56" s="258"/>
      <c r="V56" s="259"/>
      <c r="W56" s="26" t="e">
        <f>VLOOKUP(Q56,'一覧表'!$B$10:$H$160,6,FALSE)</f>
        <v>#N/A</v>
      </c>
      <c r="Y56" s="65">
        <v>253</v>
      </c>
      <c r="Z56" s="255" t="e">
        <f>VLOOKUP(Y56,'一覧表'!$B$10:$H$160,3,FALSE)</f>
        <v>#N/A</v>
      </c>
      <c r="AA56" s="256"/>
      <c r="AB56" s="257" t="e">
        <f>VLOOKUP(Y56,'一覧表'!$B$10:$H$160,4,FALSE)</f>
        <v>#N/A</v>
      </c>
      <c r="AC56" s="258"/>
      <c r="AD56" s="259"/>
      <c r="AE56" s="26" t="e">
        <f>VLOOKUP(Y56,'一覧表'!$B$10:$H$160,6,FALSE)</f>
        <v>#N/A</v>
      </c>
    </row>
    <row r="57" spans="1:31" ht="15.75" customHeight="1">
      <c r="A57" s="65">
        <v>154</v>
      </c>
      <c r="B57" s="255" t="e">
        <f>VLOOKUP(A57,'一覧表'!$A$10:$H$160,4,FALSE)</f>
        <v>#N/A</v>
      </c>
      <c r="C57" s="256"/>
      <c r="D57" s="257" t="e">
        <f>VLOOKUP(A57,'一覧表'!$A$10:$H$160,5,FALSE)</f>
        <v>#N/A</v>
      </c>
      <c r="E57" s="258"/>
      <c r="F57" s="259"/>
      <c r="G57" s="26" t="e">
        <f>VLOOKUP(A57,'一覧表'!$A$10:$H$160,7,FALSE)</f>
        <v>#N/A</v>
      </c>
      <c r="I57" s="65">
        <v>254</v>
      </c>
      <c r="J57" s="255" t="e">
        <f>VLOOKUP(I57,'一覧表'!$A$10:$H$160,4,FALSE)</f>
        <v>#N/A</v>
      </c>
      <c r="K57" s="256"/>
      <c r="L57" s="257" t="e">
        <f>VLOOKUP(I57,'一覧表'!$A$10:$H$160,5,FALSE)</f>
        <v>#N/A</v>
      </c>
      <c r="M57" s="258"/>
      <c r="N57" s="259"/>
      <c r="O57" s="26" t="e">
        <f>VLOOKUP(I57,'一覧表'!$A$10:$H$160,7,FALSE)</f>
        <v>#N/A</v>
      </c>
      <c r="Q57" s="65">
        <v>154</v>
      </c>
      <c r="R57" s="255" t="e">
        <f>VLOOKUP(Q57,'一覧表'!$B$10:$H$160,3,FALSE)</f>
        <v>#N/A</v>
      </c>
      <c r="S57" s="256"/>
      <c r="T57" s="257" t="e">
        <f>VLOOKUP(Q57,'一覧表'!$B$10:$H$160,4,FALSE)</f>
        <v>#N/A</v>
      </c>
      <c r="U57" s="258"/>
      <c r="V57" s="259"/>
      <c r="W57" s="26" t="e">
        <f>VLOOKUP(Q57,'一覧表'!$B$10:$H$160,6,FALSE)</f>
        <v>#N/A</v>
      </c>
      <c r="Y57" s="65">
        <v>254</v>
      </c>
      <c r="Z57" s="255" t="e">
        <f>VLOOKUP(Y57,'一覧表'!$B$10:$H$160,3,FALSE)</f>
        <v>#N/A</v>
      </c>
      <c r="AA57" s="256"/>
      <c r="AB57" s="257" t="e">
        <f>VLOOKUP(Y57,'一覧表'!$B$10:$H$160,4,FALSE)</f>
        <v>#N/A</v>
      </c>
      <c r="AC57" s="258"/>
      <c r="AD57" s="259"/>
      <c r="AE57" s="26" t="e">
        <f>VLOOKUP(Y57,'一覧表'!$B$10:$H$160,6,FALSE)</f>
        <v>#N/A</v>
      </c>
    </row>
    <row r="58" spans="1:31" ht="15.75" customHeight="1">
      <c r="A58" s="65">
        <v>155</v>
      </c>
      <c r="B58" s="255" t="e">
        <f>VLOOKUP(A58,'一覧表'!$A$10:$H$160,4,FALSE)</f>
        <v>#N/A</v>
      </c>
      <c r="C58" s="256"/>
      <c r="D58" s="257" t="e">
        <f>VLOOKUP(A58,'一覧表'!$A$10:$H$160,5,FALSE)</f>
        <v>#N/A</v>
      </c>
      <c r="E58" s="258"/>
      <c r="F58" s="259"/>
      <c r="G58" s="26" t="e">
        <f>VLOOKUP(A58,'一覧表'!$A$10:$H$160,7,FALSE)</f>
        <v>#N/A</v>
      </c>
      <c r="I58" s="65">
        <v>255</v>
      </c>
      <c r="J58" s="255" t="e">
        <f>VLOOKUP(I58,'一覧表'!$A$10:$H$160,4,FALSE)</f>
        <v>#N/A</v>
      </c>
      <c r="K58" s="256"/>
      <c r="L58" s="257" t="e">
        <f>VLOOKUP(I58,'一覧表'!$A$10:$H$160,5,FALSE)</f>
        <v>#N/A</v>
      </c>
      <c r="M58" s="258"/>
      <c r="N58" s="259"/>
      <c r="O58" s="26" t="e">
        <f>VLOOKUP(I58,'一覧表'!$A$10:$H$160,7,FALSE)</f>
        <v>#N/A</v>
      </c>
      <c r="Q58" s="65">
        <v>155</v>
      </c>
      <c r="R58" s="255" t="e">
        <f>VLOOKUP(Q58,'一覧表'!$B$10:$H$160,3,FALSE)</f>
        <v>#N/A</v>
      </c>
      <c r="S58" s="256"/>
      <c r="T58" s="257" t="e">
        <f>VLOOKUP(Q58,'一覧表'!$B$10:$H$160,4,FALSE)</f>
        <v>#N/A</v>
      </c>
      <c r="U58" s="258"/>
      <c r="V58" s="259"/>
      <c r="W58" s="26" t="e">
        <f>VLOOKUP(Q58,'一覧表'!$B$10:$H$160,6,FALSE)</f>
        <v>#N/A</v>
      </c>
      <c r="Y58" s="65">
        <v>255</v>
      </c>
      <c r="Z58" s="255" t="e">
        <f>VLOOKUP(Y58,'一覧表'!$B$10:$H$160,3,FALSE)</f>
        <v>#N/A</v>
      </c>
      <c r="AA58" s="256"/>
      <c r="AB58" s="257" t="e">
        <f>VLOOKUP(Y58,'一覧表'!$B$10:$H$160,4,FALSE)</f>
        <v>#N/A</v>
      </c>
      <c r="AC58" s="258"/>
      <c r="AD58" s="259"/>
      <c r="AE58" s="26" t="e">
        <f>VLOOKUP(Y58,'一覧表'!$B$10:$H$160,6,FALSE)</f>
        <v>#N/A</v>
      </c>
    </row>
    <row r="59" spans="1:31" ht="15.75" customHeight="1">
      <c r="A59" s="65">
        <v>156</v>
      </c>
      <c r="B59" s="250" t="e">
        <f>VLOOKUP(A59,'一覧表'!$A$10:$H$160,4,FALSE)</f>
        <v>#N/A</v>
      </c>
      <c r="C59" s="251"/>
      <c r="D59" s="252" t="e">
        <f>VLOOKUP(A59,'一覧表'!$A$10:$H$160,5,FALSE)</f>
        <v>#N/A</v>
      </c>
      <c r="E59" s="253"/>
      <c r="F59" s="254"/>
      <c r="G59" s="27" t="e">
        <f>VLOOKUP(A59,'一覧表'!$A$10:$H$160,7,FALSE)</f>
        <v>#N/A</v>
      </c>
      <c r="I59" s="65">
        <v>256</v>
      </c>
      <c r="J59" s="250" t="e">
        <f>VLOOKUP(I59,'一覧表'!$A$10:$H$160,4,FALSE)</f>
        <v>#N/A</v>
      </c>
      <c r="K59" s="251"/>
      <c r="L59" s="252" t="e">
        <f>VLOOKUP(I59,'一覧表'!$A$10:$H$160,5,FALSE)</f>
        <v>#N/A</v>
      </c>
      <c r="M59" s="253"/>
      <c r="N59" s="254"/>
      <c r="O59" s="27" t="e">
        <f>VLOOKUP(I59,'一覧表'!$A$10:$H$160,7,FALSE)</f>
        <v>#N/A</v>
      </c>
      <c r="Q59" s="65">
        <v>156</v>
      </c>
      <c r="R59" s="250" t="e">
        <f>VLOOKUP(Q59,'一覧表'!$B$10:$H$160,3,FALSE)</f>
        <v>#N/A</v>
      </c>
      <c r="S59" s="251"/>
      <c r="T59" s="252" t="e">
        <f>VLOOKUP(Q59,'一覧表'!$B$10:$H$160,4,FALSE)</f>
        <v>#N/A</v>
      </c>
      <c r="U59" s="253"/>
      <c r="V59" s="254"/>
      <c r="W59" s="27" t="e">
        <f>VLOOKUP(Q59,'一覧表'!$B$10:$H$160,6,FALSE)</f>
        <v>#N/A</v>
      </c>
      <c r="Y59" s="65">
        <v>256</v>
      </c>
      <c r="Z59" s="250" t="e">
        <f>VLOOKUP(Y59,'一覧表'!$B$10:$H$160,3,FALSE)</f>
        <v>#N/A</v>
      </c>
      <c r="AA59" s="251"/>
      <c r="AB59" s="252" t="e">
        <f>VLOOKUP(Y59,'一覧表'!$B$10:$H$160,4,FALSE)</f>
        <v>#N/A</v>
      </c>
      <c r="AC59" s="253"/>
      <c r="AD59" s="254"/>
      <c r="AE59" s="27" t="e">
        <f>VLOOKUP(Y59,'一覧表'!$B$10:$H$160,6,FALSE)</f>
        <v>#N/A</v>
      </c>
    </row>
  </sheetData>
  <sheetProtection password="CCC4" sheet="1"/>
  <protectedRanges>
    <protectedRange sqref="F1 F21 F11 N1 N21 N11 F31 F51 F41 N31 N51 N41 V1 V21 V11 V31 V51 V41 AD1 AD21 AD11 AD31 AD51 AD41" name="記録_2"/>
  </protectedRanges>
  <mergeCells count="408">
    <mergeCell ref="B59:C59"/>
    <mergeCell ref="D59:F59"/>
    <mergeCell ref="J59:K59"/>
    <mergeCell ref="L59:N59"/>
    <mergeCell ref="B58:C58"/>
    <mergeCell ref="D58:F58"/>
    <mergeCell ref="J58:K58"/>
    <mergeCell ref="L58:N58"/>
    <mergeCell ref="B57:C57"/>
    <mergeCell ref="D57:F57"/>
    <mergeCell ref="J57:K57"/>
    <mergeCell ref="L57:N57"/>
    <mergeCell ref="J53:K53"/>
    <mergeCell ref="L53:N53"/>
    <mergeCell ref="B56:C56"/>
    <mergeCell ref="D56:F56"/>
    <mergeCell ref="J56:K56"/>
    <mergeCell ref="L56:N56"/>
    <mergeCell ref="B55:C55"/>
    <mergeCell ref="D55:F55"/>
    <mergeCell ref="J55:K55"/>
    <mergeCell ref="L55:N55"/>
    <mergeCell ref="C51:D51"/>
    <mergeCell ref="F51:G51"/>
    <mergeCell ref="K51:L51"/>
    <mergeCell ref="N51:O51"/>
    <mergeCell ref="B54:C54"/>
    <mergeCell ref="D54:F54"/>
    <mergeCell ref="J54:K54"/>
    <mergeCell ref="L54:N54"/>
    <mergeCell ref="B53:C53"/>
    <mergeCell ref="D53:F53"/>
    <mergeCell ref="C52:E52"/>
    <mergeCell ref="K52:M52"/>
    <mergeCell ref="B48:C48"/>
    <mergeCell ref="D48:F48"/>
    <mergeCell ref="J48:K48"/>
    <mergeCell ref="L48:N48"/>
    <mergeCell ref="B49:C49"/>
    <mergeCell ref="D49:F49"/>
    <mergeCell ref="J49:K49"/>
    <mergeCell ref="L49:N49"/>
    <mergeCell ref="B47:C47"/>
    <mergeCell ref="D47:F47"/>
    <mergeCell ref="J47:K47"/>
    <mergeCell ref="L47:N47"/>
    <mergeCell ref="B46:C46"/>
    <mergeCell ref="D46:F46"/>
    <mergeCell ref="J46:K46"/>
    <mergeCell ref="L46:N46"/>
    <mergeCell ref="B45:C45"/>
    <mergeCell ref="D45:F45"/>
    <mergeCell ref="J45:K45"/>
    <mergeCell ref="L45:N45"/>
    <mergeCell ref="B44:C44"/>
    <mergeCell ref="D44:F44"/>
    <mergeCell ref="J44:K44"/>
    <mergeCell ref="L44:N44"/>
    <mergeCell ref="C42:E42"/>
    <mergeCell ref="K42:M42"/>
    <mergeCell ref="B43:C43"/>
    <mergeCell ref="D43:F43"/>
    <mergeCell ref="J43:K43"/>
    <mergeCell ref="L43:N43"/>
    <mergeCell ref="C41:D41"/>
    <mergeCell ref="F41:G41"/>
    <mergeCell ref="K41:L41"/>
    <mergeCell ref="N41:O41"/>
    <mergeCell ref="B39:C39"/>
    <mergeCell ref="D39:F39"/>
    <mergeCell ref="J39:K39"/>
    <mergeCell ref="L39:N39"/>
    <mergeCell ref="B38:C38"/>
    <mergeCell ref="D38:F38"/>
    <mergeCell ref="J38:K38"/>
    <mergeCell ref="L38:N38"/>
    <mergeCell ref="B37:C37"/>
    <mergeCell ref="D37:F37"/>
    <mergeCell ref="J37:K37"/>
    <mergeCell ref="L37:N37"/>
    <mergeCell ref="J33:K33"/>
    <mergeCell ref="L33:N33"/>
    <mergeCell ref="B36:C36"/>
    <mergeCell ref="D36:F36"/>
    <mergeCell ref="J36:K36"/>
    <mergeCell ref="L36:N36"/>
    <mergeCell ref="B35:C35"/>
    <mergeCell ref="D35:F35"/>
    <mergeCell ref="J35:K35"/>
    <mergeCell ref="L35:N35"/>
    <mergeCell ref="C31:D31"/>
    <mergeCell ref="F31:G31"/>
    <mergeCell ref="K31:L31"/>
    <mergeCell ref="N31:O31"/>
    <mergeCell ref="B34:C34"/>
    <mergeCell ref="D34:F34"/>
    <mergeCell ref="J34:K34"/>
    <mergeCell ref="L34:N34"/>
    <mergeCell ref="B33:C33"/>
    <mergeCell ref="D33:F33"/>
    <mergeCell ref="R59:S59"/>
    <mergeCell ref="T59:V59"/>
    <mergeCell ref="Z59:AA59"/>
    <mergeCell ref="AB59:AD59"/>
    <mergeCell ref="C32:E32"/>
    <mergeCell ref="K32:M32"/>
    <mergeCell ref="R58:S58"/>
    <mergeCell ref="T58:V58"/>
    <mergeCell ref="R56:S56"/>
    <mergeCell ref="T56:V56"/>
    <mergeCell ref="R57:S57"/>
    <mergeCell ref="T57:V57"/>
    <mergeCell ref="Z57:AA57"/>
    <mergeCell ref="AB57:AD57"/>
    <mergeCell ref="Z58:AA58"/>
    <mergeCell ref="AB58:AD58"/>
    <mergeCell ref="R55:S55"/>
    <mergeCell ref="T55:V55"/>
    <mergeCell ref="Z55:AA55"/>
    <mergeCell ref="AB55:AD55"/>
    <mergeCell ref="Z56:AA56"/>
    <mergeCell ref="AB56:AD56"/>
    <mergeCell ref="AA52:AC52"/>
    <mergeCell ref="R53:S53"/>
    <mergeCell ref="T53:V53"/>
    <mergeCell ref="Z53:AA53"/>
    <mergeCell ref="AB53:AD53"/>
    <mergeCell ref="Z54:AA54"/>
    <mergeCell ref="AB54:AD54"/>
    <mergeCell ref="R54:S54"/>
    <mergeCell ref="T54:V54"/>
    <mergeCell ref="S52:U52"/>
    <mergeCell ref="T49:V49"/>
    <mergeCell ref="Z49:AA49"/>
    <mergeCell ref="AB49:AD49"/>
    <mergeCell ref="S51:T51"/>
    <mergeCell ref="V51:W51"/>
    <mergeCell ref="AA51:AB51"/>
    <mergeCell ref="AD51:AE51"/>
    <mergeCell ref="R49:S49"/>
    <mergeCell ref="R48:S48"/>
    <mergeCell ref="T48:V48"/>
    <mergeCell ref="Z48:AA48"/>
    <mergeCell ref="AB48:AD48"/>
    <mergeCell ref="R47:S47"/>
    <mergeCell ref="T47:V47"/>
    <mergeCell ref="Z47:AA47"/>
    <mergeCell ref="AB47:AD47"/>
    <mergeCell ref="Z43:AA43"/>
    <mergeCell ref="AB43:AD43"/>
    <mergeCell ref="R46:S46"/>
    <mergeCell ref="T46:V46"/>
    <mergeCell ref="Z46:AA46"/>
    <mergeCell ref="AB46:AD46"/>
    <mergeCell ref="R45:S45"/>
    <mergeCell ref="T45:V45"/>
    <mergeCell ref="Z45:AA45"/>
    <mergeCell ref="AB45:AD45"/>
    <mergeCell ref="S41:T41"/>
    <mergeCell ref="V41:W41"/>
    <mergeCell ref="AA41:AB41"/>
    <mergeCell ref="AD41:AE41"/>
    <mergeCell ref="R44:S44"/>
    <mergeCell ref="T44:V44"/>
    <mergeCell ref="Z44:AA44"/>
    <mergeCell ref="AB44:AD44"/>
    <mergeCell ref="R43:S43"/>
    <mergeCell ref="T43:V43"/>
    <mergeCell ref="S42:U42"/>
    <mergeCell ref="AA42:AC42"/>
    <mergeCell ref="R38:S38"/>
    <mergeCell ref="T38:V38"/>
    <mergeCell ref="Z38:AA38"/>
    <mergeCell ref="AB38:AD38"/>
    <mergeCell ref="R39:S39"/>
    <mergeCell ref="T39:V39"/>
    <mergeCell ref="Z39:AA39"/>
    <mergeCell ref="AB39:AD39"/>
    <mergeCell ref="R37:S37"/>
    <mergeCell ref="T37:V37"/>
    <mergeCell ref="Z37:AA37"/>
    <mergeCell ref="AB37:AD37"/>
    <mergeCell ref="R36:S36"/>
    <mergeCell ref="T36:V36"/>
    <mergeCell ref="Z36:AA36"/>
    <mergeCell ref="AB36:AD36"/>
    <mergeCell ref="R35:S35"/>
    <mergeCell ref="T35:V35"/>
    <mergeCell ref="Z35:AA35"/>
    <mergeCell ref="AB35:AD35"/>
    <mergeCell ref="R34:S34"/>
    <mergeCell ref="T34:V34"/>
    <mergeCell ref="Z34:AA34"/>
    <mergeCell ref="AB34:AD34"/>
    <mergeCell ref="S32:U32"/>
    <mergeCell ref="AA32:AC32"/>
    <mergeCell ref="R33:S33"/>
    <mergeCell ref="T33:V33"/>
    <mergeCell ref="Z33:AA33"/>
    <mergeCell ref="AB33:AD33"/>
    <mergeCell ref="S31:T31"/>
    <mergeCell ref="V31:W31"/>
    <mergeCell ref="AA31:AB31"/>
    <mergeCell ref="AD31:AE31"/>
    <mergeCell ref="R29:S29"/>
    <mergeCell ref="T29:V29"/>
    <mergeCell ref="Z29:AA29"/>
    <mergeCell ref="AB29:AD29"/>
    <mergeCell ref="AB25:AD25"/>
    <mergeCell ref="R28:S28"/>
    <mergeCell ref="T28:V28"/>
    <mergeCell ref="Z28:AA28"/>
    <mergeCell ref="AB28:AD28"/>
    <mergeCell ref="R27:S27"/>
    <mergeCell ref="T27:V27"/>
    <mergeCell ref="Z27:AA27"/>
    <mergeCell ref="AB27:AD27"/>
    <mergeCell ref="T23:V23"/>
    <mergeCell ref="Z23:AA23"/>
    <mergeCell ref="AB23:AD23"/>
    <mergeCell ref="R26:S26"/>
    <mergeCell ref="T26:V26"/>
    <mergeCell ref="Z26:AA26"/>
    <mergeCell ref="AB26:AD26"/>
    <mergeCell ref="R25:S25"/>
    <mergeCell ref="T25:V25"/>
    <mergeCell ref="Z25:AA25"/>
    <mergeCell ref="AB19:AD19"/>
    <mergeCell ref="S21:T21"/>
    <mergeCell ref="V21:W21"/>
    <mergeCell ref="AA21:AB21"/>
    <mergeCell ref="AD21:AE21"/>
    <mergeCell ref="R24:S24"/>
    <mergeCell ref="T24:V24"/>
    <mergeCell ref="Z24:AA24"/>
    <mergeCell ref="AB24:AD24"/>
    <mergeCell ref="R23:S23"/>
    <mergeCell ref="AB16:AD16"/>
    <mergeCell ref="S22:U22"/>
    <mergeCell ref="AA22:AC22"/>
    <mergeCell ref="R18:S18"/>
    <mergeCell ref="T18:V18"/>
    <mergeCell ref="Z18:AA18"/>
    <mergeCell ref="AB18:AD18"/>
    <mergeCell ref="R19:S19"/>
    <mergeCell ref="T19:V19"/>
    <mergeCell ref="Z19:AA19"/>
    <mergeCell ref="T14:V14"/>
    <mergeCell ref="Z14:AA14"/>
    <mergeCell ref="AB14:AD14"/>
    <mergeCell ref="R17:S17"/>
    <mergeCell ref="T17:V17"/>
    <mergeCell ref="Z17:AA17"/>
    <mergeCell ref="AB17:AD17"/>
    <mergeCell ref="R16:S16"/>
    <mergeCell ref="T16:V16"/>
    <mergeCell ref="Z16:AA16"/>
    <mergeCell ref="AA12:AC12"/>
    <mergeCell ref="R13:S13"/>
    <mergeCell ref="T13:V13"/>
    <mergeCell ref="Z13:AA13"/>
    <mergeCell ref="AB13:AD13"/>
    <mergeCell ref="R15:S15"/>
    <mergeCell ref="T15:V15"/>
    <mergeCell ref="Z15:AA15"/>
    <mergeCell ref="AB15:AD15"/>
    <mergeCell ref="R14:S14"/>
    <mergeCell ref="Z7:AA7"/>
    <mergeCell ref="AB7:AD7"/>
    <mergeCell ref="S11:T11"/>
    <mergeCell ref="V11:W11"/>
    <mergeCell ref="AA11:AB11"/>
    <mergeCell ref="AD11:AE11"/>
    <mergeCell ref="R9:S9"/>
    <mergeCell ref="T9:V9"/>
    <mergeCell ref="Z9:AA9"/>
    <mergeCell ref="AB9:AD9"/>
    <mergeCell ref="AB6:AD6"/>
    <mergeCell ref="R5:S5"/>
    <mergeCell ref="T5:V5"/>
    <mergeCell ref="Z5:AA5"/>
    <mergeCell ref="AB5:AD5"/>
    <mergeCell ref="R8:S8"/>
    <mergeCell ref="T8:V8"/>
    <mergeCell ref="Z8:AA8"/>
    <mergeCell ref="AB8:AD8"/>
    <mergeCell ref="R7:S7"/>
    <mergeCell ref="AD1:AE1"/>
    <mergeCell ref="R4:S4"/>
    <mergeCell ref="T4:V4"/>
    <mergeCell ref="Z4:AA4"/>
    <mergeCell ref="AB4:AD4"/>
    <mergeCell ref="R3:S3"/>
    <mergeCell ref="T3:V3"/>
    <mergeCell ref="Z3:AA3"/>
    <mergeCell ref="AB3:AD3"/>
    <mergeCell ref="AA2:AC2"/>
    <mergeCell ref="J9:K9"/>
    <mergeCell ref="L9:N9"/>
    <mergeCell ref="L4:N4"/>
    <mergeCell ref="S1:T1"/>
    <mergeCell ref="V1:W1"/>
    <mergeCell ref="AA1:AB1"/>
    <mergeCell ref="R6:S6"/>
    <mergeCell ref="T6:V6"/>
    <mergeCell ref="Z6:AA6"/>
    <mergeCell ref="K1:L1"/>
    <mergeCell ref="K11:L11"/>
    <mergeCell ref="N11:O11"/>
    <mergeCell ref="K12:M12"/>
    <mergeCell ref="J13:K13"/>
    <mergeCell ref="L13:N13"/>
    <mergeCell ref="S2:U2"/>
    <mergeCell ref="T7:V7"/>
    <mergeCell ref="S12:U12"/>
    <mergeCell ref="J4:K4"/>
    <mergeCell ref="J5:K5"/>
    <mergeCell ref="B29:C29"/>
    <mergeCell ref="D29:F29"/>
    <mergeCell ref="N1:O1"/>
    <mergeCell ref="L5:N5"/>
    <mergeCell ref="J6:K6"/>
    <mergeCell ref="L6:N6"/>
    <mergeCell ref="J7:K7"/>
    <mergeCell ref="L7:N7"/>
    <mergeCell ref="J8:K8"/>
    <mergeCell ref="L8:N8"/>
    <mergeCell ref="B28:C28"/>
    <mergeCell ref="D28:F28"/>
    <mergeCell ref="D24:F24"/>
    <mergeCell ref="B25:C25"/>
    <mergeCell ref="D25:F25"/>
    <mergeCell ref="B26:C26"/>
    <mergeCell ref="D26:F26"/>
    <mergeCell ref="B24:C24"/>
    <mergeCell ref="B27:C27"/>
    <mergeCell ref="D27:F27"/>
    <mergeCell ref="C22:E22"/>
    <mergeCell ref="B23:C23"/>
    <mergeCell ref="D23:F23"/>
    <mergeCell ref="C2:E2"/>
    <mergeCell ref="D5:F5"/>
    <mergeCell ref="D16:F16"/>
    <mergeCell ref="B17:C17"/>
    <mergeCell ref="D17:F17"/>
    <mergeCell ref="C11:D11"/>
    <mergeCell ref="F11:G11"/>
    <mergeCell ref="C21:D21"/>
    <mergeCell ref="F21:G21"/>
    <mergeCell ref="D3:F3"/>
    <mergeCell ref="B7:C7"/>
    <mergeCell ref="D7:F7"/>
    <mergeCell ref="C12:E12"/>
    <mergeCell ref="B13:C13"/>
    <mergeCell ref="D13:F13"/>
    <mergeCell ref="B15:C15"/>
    <mergeCell ref="D15:F15"/>
    <mergeCell ref="K2:M2"/>
    <mergeCell ref="J3:K3"/>
    <mergeCell ref="L3:N3"/>
    <mergeCell ref="B3:C3"/>
    <mergeCell ref="B8:C8"/>
    <mergeCell ref="D8:F8"/>
    <mergeCell ref="B5:C5"/>
    <mergeCell ref="B6:C6"/>
    <mergeCell ref="D6:F6"/>
    <mergeCell ref="L17:N17"/>
    <mergeCell ref="J18:K18"/>
    <mergeCell ref="L18:N18"/>
    <mergeCell ref="J19:K19"/>
    <mergeCell ref="C1:D1"/>
    <mergeCell ref="F1:G1"/>
    <mergeCell ref="B9:C9"/>
    <mergeCell ref="D9:F9"/>
    <mergeCell ref="B4:C4"/>
    <mergeCell ref="D4:F4"/>
    <mergeCell ref="B19:C19"/>
    <mergeCell ref="D19:F19"/>
    <mergeCell ref="J14:K14"/>
    <mergeCell ref="L14:N14"/>
    <mergeCell ref="L23:N23"/>
    <mergeCell ref="J15:K15"/>
    <mergeCell ref="L15:N15"/>
    <mergeCell ref="J16:K16"/>
    <mergeCell ref="L16:N16"/>
    <mergeCell ref="J17:K17"/>
    <mergeCell ref="J26:K26"/>
    <mergeCell ref="L26:N26"/>
    <mergeCell ref="J25:K25"/>
    <mergeCell ref="L25:N25"/>
    <mergeCell ref="L19:N19"/>
    <mergeCell ref="B14:C14"/>
    <mergeCell ref="D14:F14"/>
    <mergeCell ref="B18:C18"/>
    <mergeCell ref="D18:F18"/>
    <mergeCell ref="B16:C16"/>
    <mergeCell ref="K21:L21"/>
    <mergeCell ref="N21:O21"/>
    <mergeCell ref="J24:K24"/>
    <mergeCell ref="L24:N24"/>
    <mergeCell ref="K22:M22"/>
    <mergeCell ref="J23:K23"/>
    <mergeCell ref="J29:K29"/>
    <mergeCell ref="L29:N29"/>
    <mergeCell ref="J27:K27"/>
    <mergeCell ref="L27:N27"/>
    <mergeCell ref="J28:K28"/>
    <mergeCell ref="L28:N28"/>
  </mergeCells>
  <conditionalFormatting sqref="Z14:AA19">
    <cfRule type="expression" priority="9" dxfId="105" stopIfTrue="1">
      <formula>ISERROR(Z14)</formula>
    </cfRule>
  </conditionalFormatting>
  <conditionalFormatting sqref="AB14:AE19">
    <cfRule type="expression" priority="10" dxfId="106" stopIfTrue="1">
      <formula>ISERROR(AB14)</formula>
    </cfRule>
  </conditionalFormatting>
  <conditionalFormatting sqref="F2 F12 F22 N2 N12 N22 F32 F42 F52 N32 N42 N52 V2 V12 V22 V32 V42 V52 AD2 AD12 AD22 AD32 AD42 AD52">
    <cfRule type="expression" priority="45" dxfId="100" stopIfTrue="1">
      <formula>(#REF!="女")</formula>
    </cfRule>
  </conditionalFormatting>
  <conditionalFormatting sqref="C2:E2 K2:M2 S2:U2 AA2:AC2 C12:E12 K12:M12 S12:U12 AA12:AC12 C22:E22 K22:M22 S22:U22 AA22:AC22 C32:E32 K32:M32 S32:U32 AA32:AC32 C42:E42 K42:M42 S42:U42 AA42:AC42 C52:E52 K52:M52 S52:U52 AA52:AC52">
    <cfRule type="expression" priority="46" dxfId="100" stopIfTrue="1">
      <formula>#REF!=2</formula>
    </cfRule>
  </conditionalFormatting>
  <conditionalFormatting sqref="C1:D1 K41:L41 K1:L1 K11:L11 K21:L21 K31:L31 K51:L51 S1:T1 AA1:AB1 C11:D11 C21:D21 C31:D31 C41:D41 C51:D51 S11:T11 S21:T21 S31:T31 S41:T41 S51:T51 AA11:AB11 AA21:AB21 AA31:AB31 AA41:AB41 AA51:AB51">
    <cfRule type="expression" priority="47" dxfId="100" stopIfTrue="1">
      <formula>#REF!=2</formula>
    </cfRule>
  </conditionalFormatting>
  <conditionalFormatting sqref="F1:G1 F11:G11 F21:G21 N1:O1 N11:O11 N21:O21 F31:G31 F41:G41 F51:G51 N31:O31 N41:O41 N51:O51 V11:W11 V21:W21 V31:W31 V41:W41 V51:W51 V1:W1 AD1:AE1 AD11:AE11 AD21:AE21 AD31:AE31 AD41:AE41 AD51:AE51">
    <cfRule type="expression" priority="48" dxfId="100" stopIfTrue="1">
      <formula>#REF!=2</formula>
    </cfRule>
  </conditionalFormatting>
  <conditionalFormatting sqref="G2 G12 G22 O2 O12 O22 G32 G42 G52 O32 O42 O52 W12 W22 W32 W42 W52 W2 AE2 AE12 AE22 AE32 AE42 AE52">
    <cfRule type="expression" priority="49" dxfId="100" stopIfTrue="1">
      <formula>#REF!=2</formula>
    </cfRule>
  </conditionalFormatting>
  <conditionalFormatting sqref="B4:C9 R4:S9">
    <cfRule type="expression" priority="50" dxfId="105" stopIfTrue="1">
      <formula>ISERROR(B4)</formula>
    </cfRule>
  </conditionalFormatting>
  <conditionalFormatting sqref="D4:G9 T4:W9">
    <cfRule type="expression" priority="51" dxfId="106" stopIfTrue="1">
      <formula>ISERROR(D4)</formula>
    </cfRule>
  </conditionalFormatting>
  <conditionalFormatting sqref="B14:C19">
    <cfRule type="expression" priority="43" dxfId="105" stopIfTrue="1">
      <formula>ISERROR(B14)</formula>
    </cfRule>
  </conditionalFormatting>
  <conditionalFormatting sqref="D14:G19">
    <cfRule type="expression" priority="44" dxfId="106" stopIfTrue="1">
      <formula>ISERROR(D14)</formula>
    </cfRule>
  </conditionalFormatting>
  <conditionalFormatting sqref="B24:C29">
    <cfRule type="expression" priority="41" dxfId="105" stopIfTrue="1">
      <formula>ISERROR(B24)</formula>
    </cfRule>
  </conditionalFormatting>
  <conditionalFormatting sqref="D24:G29">
    <cfRule type="expression" priority="42" dxfId="106" stopIfTrue="1">
      <formula>ISERROR(D24)</formula>
    </cfRule>
  </conditionalFormatting>
  <conditionalFormatting sqref="B44:C49">
    <cfRule type="expression" priority="39" dxfId="105" stopIfTrue="1">
      <formula>ISERROR(B44)</formula>
    </cfRule>
  </conditionalFormatting>
  <conditionalFormatting sqref="D44:G49">
    <cfRule type="expression" priority="40" dxfId="106" stopIfTrue="1">
      <formula>ISERROR(D44)</formula>
    </cfRule>
  </conditionalFormatting>
  <conditionalFormatting sqref="B34:C39">
    <cfRule type="expression" priority="37" dxfId="105" stopIfTrue="1">
      <formula>ISERROR(B34)</formula>
    </cfRule>
  </conditionalFormatting>
  <conditionalFormatting sqref="D34:G39">
    <cfRule type="expression" priority="38" dxfId="106" stopIfTrue="1">
      <formula>ISERROR(D34)</formula>
    </cfRule>
  </conditionalFormatting>
  <conditionalFormatting sqref="B54:C59">
    <cfRule type="expression" priority="35" dxfId="105" stopIfTrue="1">
      <formula>ISERROR(B54)</formula>
    </cfRule>
  </conditionalFormatting>
  <conditionalFormatting sqref="D54:G59">
    <cfRule type="expression" priority="36" dxfId="106" stopIfTrue="1">
      <formula>ISERROR(D54)</formula>
    </cfRule>
  </conditionalFormatting>
  <conditionalFormatting sqref="J4:K9">
    <cfRule type="expression" priority="33" dxfId="105" stopIfTrue="1">
      <formula>ISERROR(J4)</formula>
    </cfRule>
  </conditionalFormatting>
  <conditionalFormatting sqref="L4:O9">
    <cfRule type="expression" priority="34" dxfId="106" stopIfTrue="1">
      <formula>ISERROR(L4)</formula>
    </cfRule>
  </conditionalFormatting>
  <conditionalFormatting sqref="J14:K19">
    <cfRule type="expression" priority="31" dxfId="105" stopIfTrue="1">
      <formula>ISERROR(J14)</formula>
    </cfRule>
  </conditionalFormatting>
  <conditionalFormatting sqref="L14:O19">
    <cfRule type="expression" priority="32" dxfId="106" stopIfTrue="1">
      <formula>ISERROR(L14)</formula>
    </cfRule>
  </conditionalFormatting>
  <conditionalFormatting sqref="J24:K29">
    <cfRule type="expression" priority="29" dxfId="105" stopIfTrue="1">
      <formula>ISERROR(J24)</formula>
    </cfRule>
  </conditionalFormatting>
  <conditionalFormatting sqref="L24:O29">
    <cfRule type="expression" priority="30" dxfId="106" stopIfTrue="1">
      <formula>ISERROR(L24)</formula>
    </cfRule>
  </conditionalFormatting>
  <conditionalFormatting sqref="J34:K39">
    <cfRule type="expression" priority="27" dxfId="105" stopIfTrue="1">
      <formula>ISERROR(J34)</formula>
    </cfRule>
  </conditionalFormatting>
  <conditionalFormatting sqref="L34:O39">
    <cfRule type="expression" priority="28" dxfId="106" stopIfTrue="1">
      <formula>ISERROR(L34)</formula>
    </cfRule>
  </conditionalFormatting>
  <conditionalFormatting sqref="J44:K49">
    <cfRule type="expression" priority="25" dxfId="105" stopIfTrue="1">
      <formula>ISERROR(J44)</formula>
    </cfRule>
  </conditionalFormatting>
  <conditionalFormatting sqref="L44:O49">
    <cfRule type="expression" priority="26" dxfId="106" stopIfTrue="1">
      <formula>ISERROR(L44)</formula>
    </cfRule>
  </conditionalFormatting>
  <conditionalFormatting sqref="J54:K59">
    <cfRule type="expression" priority="23" dxfId="105" stopIfTrue="1">
      <formula>ISERROR(J54)</formula>
    </cfRule>
  </conditionalFormatting>
  <conditionalFormatting sqref="L54:O59">
    <cfRule type="expression" priority="24" dxfId="106" stopIfTrue="1">
      <formula>ISERROR(L54)</formula>
    </cfRule>
  </conditionalFormatting>
  <conditionalFormatting sqref="R14:S19">
    <cfRule type="expression" priority="21" dxfId="105" stopIfTrue="1">
      <formula>ISERROR(R14)</formula>
    </cfRule>
  </conditionalFormatting>
  <conditionalFormatting sqref="T14:W19">
    <cfRule type="expression" priority="22" dxfId="106" stopIfTrue="1">
      <formula>ISERROR(T14)</formula>
    </cfRule>
  </conditionalFormatting>
  <conditionalFormatting sqref="R24:S29">
    <cfRule type="expression" priority="19" dxfId="105" stopIfTrue="1">
      <formula>ISERROR(R24)</formula>
    </cfRule>
  </conditionalFormatting>
  <conditionalFormatting sqref="T24:W29">
    <cfRule type="expression" priority="20" dxfId="106" stopIfTrue="1">
      <formula>ISERROR(T24)</formula>
    </cfRule>
  </conditionalFormatting>
  <conditionalFormatting sqref="R34:S39">
    <cfRule type="expression" priority="17" dxfId="105" stopIfTrue="1">
      <formula>ISERROR(R34)</formula>
    </cfRule>
  </conditionalFormatting>
  <conditionalFormatting sqref="T34:W39">
    <cfRule type="expression" priority="18" dxfId="106" stopIfTrue="1">
      <formula>ISERROR(T34)</formula>
    </cfRule>
  </conditionalFormatting>
  <conditionalFormatting sqref="R44:S49">
    <cfRule type="expression" priority="15" dxfId="105" stopIfTrue="1">
      <formula>ISERROR(R44)</formula>
    </cfRule>
  </conditionalFormatting>
  <conditionalFormatting sqref="T44:W49">
    <cfRule type="expression" priority="16" dxfId="106" stopIfTrue="1">
      <formula>ISERROR(T44)</formula>
    </cfRule>
  </conditionalFormatting>
  <conditionalFormatting sqref="R54:S59">
    <cfRule type="expression" priority="13" dxfId="105" stopIfTrue="1">
      <formula>ISERROR(R54)</formula>
    </cfRule>
  </conditionalFormatting>
  <conditionalFormatting sqref="T54:W59">
    <cfRule type="expression" priority="14" dxfId="106" stopIfTrue="1">
      <formula>ISERROR(T54)</formula>
    </cfRule>
  </conditionalFormatting>
  <conditionalFormatting sqref="Z4:AA9">
    <cfRule type="expression" priority="11" dxfId="105" stopIfTrue="1">
      <formula>ISERROR(Z4)</formula>
    </cfRule>
  </conditionalFormatting>
  <conditionalFormatting sqref="AB4:AE9">
    <cfRule type="expression" priority="12" dxfId="106" stopIfTrue="1">
      <formula>ISERROR(AB4)</formula>
    </cfRule>
  </conditionalFormatting>
  <conditionalFormatting sqref="Z24:AA29">
    <cfRule type="expression" priority="7" dxfId="105" stopIfTrue="1">
      <formula>ISERROR(Z24)</formula>
    </cfRule>
  </conditionalFormatting>
  <conditionalFormatting sqref="AB24:AE29">
    <cfRule type="expression" priority="8" dxfId="106" stopIfTrue="1">
      <formula>ISERROR(AB24)</formula>
    </cfRule>
  </conditionalFormatting>
  <conditionalFormatting sqref="Z34:AA39">
    <cfRule type="expression" priority="5" dxfId="105" stopIfTrue="1">
      <formula>ISERROR(Z34)</formula>
    </cfRule>
  </conditionalFormatting>
  <conditionalFormatting sqref="AB34:AE39">
    <cfRule type="expression" priority="6" dxfId="106" stopIfTrue="1">
      <formula>ISERROR(AB34)</formula>
    </cfRule>
  </conditionalFormatting>
  <conditionalFormatting sqref="Z44:AA49">
    <cfRule type="expression" priority="3" dxfId="105" stopIfTrue="1">
      <formula>ISERROR(Z44)</formula>
    </cfRule>
  </conditionalFormatting>
  <conditionalFormatting sqref="AB44:AE49">
    <cfRule type="expression" priority="4" dxfId="106" stopIfTrue="1">
      <formula>ISERROR(AB44)</formula>
    </cfRule>
  </conditionalFormatting>
  <conditionalFormatting sqref="Z54:AA59">
    <cfRule type="expression" priority="1" dxfId="105" stopIfTrue="1">
      <formula>ISERROR(Z54)</formula>
    </cfRule>
  </conditionalFormatting>
  <conditionalFormatting sqref="AB54:AE59">
    <cfRule type="expression" priority="2" dxfId="106" stopIfTrue="1">
      <formula>ISERROR(AB54)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55"/>
  <sheetViews>
    <sheetView zoomScalePageLayoutView="0" workbookViewId="0" topLeftCell="B2">
      <selection activeCell="O8" sqref="O8"/>
    </sheetView>
  </sheetViews>
  <sheetFormatPr defaultColWidth="9.00390625" defaultRowHeight="13.5"/>
  <cols>
    <col min="1" max="1" width="9.00390625" style="1" hidden="1" customWidth="1"/>
    <col min="2" max="5" width="9.00390625" style="1" customWidth="1"/>
    <col min="6" max="6" width="9.00390625" style="9" customWidth="1"/>
    <col min="7" max="35" width="9.00390625" style="1" customWidth="1"/>
    <col min="36" max="36" width="3.75390625" style="1" bestFit="1" customWidth="1"/>
    <col min="37" max="37" width="4.375" style="1" bestFit="1" customWidth="1"/>
    <col min="38" max="38" width="11.125" style="166" bestFit="1" customWidth="1"/>
    <col min="39" max="39" width="4.125" style="1" bestFit="1" customWidth="1"/>
    <col min="40" max="41" width="9.00390625" style="1" customWidth="1"/>
    <col min="42" max="42" width="17.50390625" style="1" bestFit="1" customWidth="1"/>
    <col min="43" max="16384" width="9.00390625" style="1" customWidth="1"/>
  </cols>
  <sheetData>
    <row r="1" spans="3:11" ht="15.75" customHeight="1" hidden="1">
      <c r="C1" s="30">
        <f>'一覧表'!G5</f>
        <v>0</v>
      </c>
      <c r="D1" s="30">
        <f>'一覧表'!H5</f>
        <v>0</v>
      </c>
      <c r="E1" s="30">
        <f>'一覧表'!I5</f>
        <v>0</v>
      </c>
      <c r="F1" s="30">
        <f>'一覧表'!G6</f>
        <v>0</v>
      </c>
      <c r="G1" s="30">
        <f>'一覧表'!H6</f>
        <v>0</v>
      </c>
      <c r="H1" s="30">
        <f>'一覧表'!I6</f>
        <v>0</v>
      </c>
      <c r="I1" s="30">
        <f>'一覧表'!G7</f>
        <v>0</v>
      </c>
      <c r="J1" s="30">
        <f>'一覧表'!H7</f>
        <v>0</v>
      </c>
      <c r="K1" s="30">
        <f>'一覧表'!I7</f>
        <v>0</v>
      </c>
    </row>
    <row r="2" ht="15.75" customHeight="1"/>
    <row r="3" ht="15.75" customHeight="1"/>
    <row r="5" spans="3:43" ht="15">
      <c r="C5" s="37" t="s">
        <v>104</v>
      </c>
      <c r="D5" s="38" t="s">
        <v>105</v>
      </c>
      <c r="E5" s="39" t="s">
        <v>15</v>
      </c>
      <c r="F5" s="39" t="s">
        <v>106</v>
      </c>
      <c r="G5" s="38" t="s">
        <v>16</v>
      </c>
      <c r="H5" s="38" t="s">
        <v>107</v>
      </c>
      <c r="I5" s="38" t="s">
        <v>17</v>
      </c>
      <c r="J5" s="38" t="s">
        <v>18</v>
      </c>
      <c r="K5" s="38" t="s">
        <v>14</v>
      </c>
      <c r="L5" s="38" t="s">
        <v>108</v>
      </c>
      <c r="M5" s="38" t="s">
        <v>109</v>
      </c>
      <c r="N5" s="38" t="s">
        <v>110</v>
      </c>
      <c r="O5" s="38" t="s">
        <v>19</v>
      </c>
      <c r="P5" s="40" t="s">
        <v>111</v>
      </c>
      <c r="Q5" s="40" t="s">
        <v>112</v>
      </c>
      <c r="R5" s="40" t="s">
        <v>113</v>
      </c>
      <c r="S5" s="40" t="s">
        <v>114</v>
      </c>
      <c r="T5" s="40" t="s">
        <v>115</v>
      </c>
      <c r="U5" s="40" t="s">
        <v>116</v>
      </c>
      <c r="V5" s="40" t="s">
        <v>117</v>
      </c>
      <c r="W5" s="40" t="s">
        <v>118</v>
      </c>
      <c r="X5" s="40" t="s">
        <v>119</v>
      </c>
      <c r="Y5" s="40" t="s">
        <v>120</v>
      </c>
      <c r="Z5" s="40" t="s">
        <v>121</v>
      </c>
      <c r="AA5" s="40" t="s">
        <v>122</v>
      </c>
      <c r="AB5" s="40" t="s">
        <v>123</v>
      </c>
      <c r="AC5" s="40" t="s">
        <v>124</v>
      </c>
      <c r="AD5" s="40" t="s">
        <v>125</v>
      </c>
      <c r="AE5" s="40" t="s">
        <v>126</v>
      </c>
      <c r="AF5" s="40" t="s">
        <v>127</v>
      </c>
      <c r="AG5" s="40" t="s">
        <v>128</v>
      </c>
      <c r="AH5" s="41" t="s">
        <v>129</v>
      </c>
      <c r="AI5" s="42" t="s">
        <v>130</v>
      </c>
      <c r="AJ5" s="167" t="s">
        <v>202</v>
      </c>
      <c r="AK5" s="168" t="s">
        <v>203</v>
      </c>
      <c r="AL5" s="169" t="s">
        <v>204</v>
      </c>
      <c r="AM5" s="168" t="s">
        <v>205</v>
      </c>
      <c r="AN5" s="170" t="s">
        <v>206</v>
      </c>
      <c r="AO5" s="170" t="s">
        <v>207</v>
      </c>
      <c r="AP5" s="170" t="s">
        <v>208</v>
      </c>
      <c r="AQ5" s="171" t="s">
        <v>209</v>
      </c>
    </row>
    <row r="6" spans="1:43" ht="15">
      <c r="A6" s="43">
        <f>'一覧表'!CC11</f>
        <v>0</v>
      </c>
      <c r="B6" s="44">
        <v>1</v>
      </c>
      <c r="C6" s="45">
        <f>IF('一覧表'!E11="","",'[1]所属'!$E$4)</f>
      </c>
      <c r="D6" s="46"/>
      <c r="E6" s="47"/>
      <c r="F6" s="47">
        <f>IF('一覧表'!E11="","",'一覧表'!D11)</f>
      </c>
      <c r="G6" s="46">
        <f>'一覧表'!E11</f>
      </c>
      <c r="H6" s="46">
        <f>IF('一覧表'!E11="","",ASC('[3]選手名簿'!$H7))</f>
      </c>
      <c r="I6" s="46">
        <f aca="true" t="shared" si="0" ref="I6:I69">G6</f>
      </c>
      <c r="J6" s="46">
        <f>IF('一覧表'!G11="男",1,IF('一覧表'!G11="女",2,""))</f>
      </c>
      <c r="K6" s="46">
        <f>'一覧表'!H11</f>
      </c>
      <c r="L6" s="46">
        <f>IF('一覧表'!E11="","",'[3]選手名簿'!$K7)</f>
      </c>
      <c r="M6" s="46">
        <f>IF('一覧表'!E11="","",CONCATENATE('[3]選手名簿'!$L7,'[3]選手名簿'!$M7))</f>
      </c>
      <c r="N6" s="46">
        <f>IF('一覧表'!E11="","",'[1]所属'!$F$4)</f>
      </c>
      <c r="O6" s="46">
        <f>IF('一覧表'!E11="","",23)</f>
      </c>
      <c r="P6" s="46">
        <f>'一覧表'!K11</f>
      </c>
      <c r="Q6" s="46">
        <f>IF(P6="","",'一覧表'!L11)</f>
      </c>
      <c r="R6" s="46"/>
      <c r="S6" s="46">
        <f>IF(P6="","",2)</f>
      </c>
      <c r="T6" s="46">
        <f>'一覧表'!N11</f>
      </c>
      <c r="U6" s="46">
        <f>IF(T6="","",'一覧表'!O11)</f>
      </c>
      <c r="V6" s="46"/>
      <c r="W6" s="46">
        <f>IF(T6="","",2)</f>
      </c>
      <c r="X6" s="46"/>
      <c r="Y6" s="46"/>
      <c r="Z6" s="46"/>
      <c r="AA6" s="46"/>
      <c r="AB6" s="46">
        <f>'一覧表'!AX11</f>
      </c>
      <c r="AC6" s="46"/>
      <c r="AD6" s="46"/>
      <c r="AE6" s="46"/>
      <c r="AF6" s="46">
        <f>'一覧表'!CA11</f>
      </c>
      <c r="AG6" s="46"/>
      <c r="AH6" s="48"/>
      <c r="AI6" s="49"/>
      <c r="AJ6" s="172">
        <f>IF('一覧表'!V11="","",'一覧表'!V11)</f>
      </c>
      <c r="AK6" s="172">
        <f>IF('一覧表'!AY11="","",'一覧表'!AY11)</f>
      </c>
      <c r="AL6" s="173">
        <f>IF(AJ6="",IF(AK6="","",VALUE(('一覧表'!CA11)&amp;('一覧表'!BA11))),VALUE(('一覧表'!AX11)&amp;('一覧表'!X11)))</f>
      </c>
      <c r="AM6" s="172">
        <f>IF(AJ6="",IF(AK6="","",VALUE(RIGHT('一覧表'!BZ11,1))),VALUE(RIGHT('一覧表'!AW11,1)))</f>
      </c>
      <c r="AN6" s="172">
        <f>IF(AJ6="",IF(AK6="","",VALUE(('一覧表'!CA11))),VALUE(('一覧表'!AX11)))</f>
      </c>
      <c r="AO6" s="172">
        <f>IF(AL6="","",VLOOKUP(AL6,'リレー個票'!$AG$1:$AK$24,5))</f>
      </c>
      <c r="AP6" s="172">
        <f>IF(AL6="","",0)</f>
      </c>
      <c r="AQ6" s="174">
        <f>IF(AL6="","",IF(AO6="",0,2))</f>
      </c>
    </row>
    <row r="7" spans="1:43" ht="15">
      <c r="A7" s="43"/>
      <c r="B7" s="44">
        <v>2</v>
      </c>
      <c r="C7" s="13">
        <f>IF('一覧表'!E12="","",'[1]所属'!$E$4)</f>
      </c>
      <c r="D7" s="14"/>
      <c r="E7" s="33"/>
      <c r="F7" s="33">
        <f>IF('一覧表'!E12="","",'一覧表'!D12)</f>
      </c>
      <c r="G7" s="14">
        <f>'一覧表'!E12</f>
      </c>
      <c r="H7" s="14">
        <f>IF('一覧表'!E12="","",ASC('[3]選手名簿'!$H8))</f>
      </c>
      <c r="I7" s="14">
        <f t="shared" si="0"/>
      </c>
      <c r="J7" s="14">
        <f>IF('一覧表'!G12="男",1,IF('一覧表'!G12="女",2,""))</f>
      </c>
      <c r="K7" s="14">
        <f>'一覧表'!H12</f>
      </c>
      <c r="L7" s="14">
        <f>IF('一覧表'!E12="","",'[3]選手名簿'!$K8)</f>
      </c>
      <c r="M7" s="14">
        <f>IF('一覧表'!E12="","",CONCATENATE('[3]選手名簿'!$L8,'[3]選手名簿'!$M8))</f>
      </c>
      <c r="N7" s="14">
        <f>IF('一覧表'!E12="","",'[1]所属'!$F$4)</f>
      </c>
      <c r="O7" s="46">
        <f>IF('一覧表'!E12="","",23)</f>
      </c>
      <c r="P7" s="14">
        <f>'一覧表'!K12</f>
      </c>
      <c r="Q7" s="14">
        <f>IF(P7="","",'一覧表'!L12)</f>
      </c>
      <c r="R7" s="14"/>
      <c r="S7" s="14">
        <f aca="true" t="shared" si="1" ref="S7:S70">IF(P7="","",2)</f>
      </c>
      <c r="T7" s="14">
        <f>'一覧表'!N12</f>
      </c>
      <c r="U7" s="14">
        <f>IF(T7="","",'一覧表'!O12)</f>
      </c>
      <c r="V7" s="14"/>
      <c r="W7" s="14">
        <f aca="true" t="shared" si="2" ref="W7:W70">IF(T7="","",2)</f>
      </c>
      <c r="X7" s="14"/>
      <c r="Y7" s="14"/>
      <c r="Z7" s="14"/>
      <c r="AA7" s="14"/>
      <c r="AB7" s="14">
        <f>'一覧表'!AX12</f>
      </c>
      <c r="AC7" s="14"/>
      <c r="AD7" s="14"/>
      <c r="AE7" s="14"/>
      <c r="AF7" s="14">
        <f>'一覧表'!CA12</f>
      </c>
      <c r="AG7" s="14"/>
      <c r="AH7" s="34"/>
      <c r="AI7" s="15"/>
      <c r="AJ7" s="172">
        <f>IF('一覧表'!V12="","",'一覧表'!V12)</f>
      </c>
      <c r="AK7" s="172">
        <f>IF('一覧表'!AY12="","",'一覧表'!AY12)</f>
      </c>
      <c r="AL7" s="173">
        <f>IF(AJ7="",IF(AK7="","",VALUE(('一覧表'!CA12)&amp;('一覧表'!BA12))),VALUE(('一覧表'!AX12)&amp;('一覧表'!X12)))</f>
      </c>
      <c r="AM7" s="172">
        <f>IF(AJ7="",IF(AK7="","",VALUE(RIGHT('一覧表'!BZ12,1))),VALUE(RIGHT('一覧表'!AW12,1)))</f>
      </c>
      <c r="AN7" s="172">
        <f>IF(AJ7="",IF(AK7="","",VALUE(('一覧表'!CA12))),VALUE(('一覧表'!AX12)))</f>
      </c>
      <c r="AO7" s="172">
        <f>IF(AL7="","",VLOOKUP(AL7,'リレー個票'!$AG$1:$AK$24,5))</f>
      </c>
      <c r="AP7" s="172">
        <f aca="true" t="shared" si="3" ref="AP7:AP70">IF(AL7="","",0)</f>
      </c>
      <c r="AQ7" s="174">
        <f aca="true" t="shared" si="4" ref="AQ7:AQ70">IF(AL7="","",IF(AO7="",0,2))</f>
      </c>
    </row>
    <row r="8" spans="1:43" ht="15">
      <c r="A8" s="43">
        <f>'一覧表'!CC13</f>
        <v>0</v>
      </c>
      <c r="B8" s="44">
        <v>3</v>
      </c>
      <c r="C8" s="13">
        <f>IF('一覧表'!E13="","",'[1]所属'!$E$4)</f>
      </c>
      <c r="D8" s="14"/>
      <c r="E8" s="33"/>
      <c r="F8" s="33">
        <f>IF('一覧表'!E13="","",'一覧表'!D13)</f>
      </c>
      <c r="G8" s="14">
        <f>'一覧表'!E13</f>
      </c>
      <c r="H8" s="14">
        <f>IF('一覧表'!E13="","",ASC('[3]選手名簿'!$H9))</f>
      </c>
      <c r="I8" s="14">
        <f t="shared" si="0"/>
      </c>
      <c r="J8" s="14">
        <f>IF('一覧表'!G13="男",1,IF('一覧表'!G13="女",2,""))</f>
      </c>
      <c r="K8" s="14">
        <f>'一覧表'!H13</f>
      </c>
      <c r="L8" s="14">
        <f>IF('一覧表'!E13="","",'[3]選手名簿'!$K9)</f>
      </c>
      <c r="M8" s="14">
        <f>IF('一覧表'!E13="","",CONCATENATE('[3]選手名簿'!$L9,'[3]選手名簿'!$M9))</f>
      </c>
      <c r="N8" s="14">
        <f>IF('一覧表'!E13="","",'[1]所属'!$F$4)</f>
      </c>
      <c r="O8" s="46">
        <f>IF('一覧表'!E13="","",23)</f>
      </c>
      <c r="P8" s="14">
        <f>'一覧表'!K13</f>
      </c>
      <c r="Q8" s="14">
        <f>IF(P8="","",'一覧表'!L13)</f>
      </c>
      <c r="R8" s="14"/>
      <c r="S8" s="14">
        <f t="shared" si="1"/>
      </c>
      <c r="T8" s="14">
        <f>'一覧表'!N13</f>
      </c>
      <c r="U8" s="14">
        <f>IF(T8="","",'一覧表'!O13)</f>
      </c>
      <c r="V8" s="14"/>
      <c r="W8" s="14">
        <f t="shared" si="2"/>
      </c>
      <c r="X8" s="14"/>
      <c r="Y8" s="14"/>
      <c r="Z8" s="14"/>
      <c r="AA8" s="14"/>
      <c r="AB8" s="14">
        <f>'一覧表'!AX13</f>
      </c>
      <c r="AC8" s="14"/>
      <c r="AD8" s="14"/>
      <c r="AE8" s="14"/>
      <c r="AF8" s="14">
        <f>'一覧表'!CA13</f>
      </c>
      <c r="AG8" s="14"/>
      <c r="AH8" s="34"/>
      <c r="AI8" s="15"/>
      <c r="AJ8" s="172">
        <f>IF('一覧表'!V13="","",'一覧表'!V13)</f>
      </c>
      <c r="AK8" s="172">
        <f>IF('一覧表'!AY13="","",'一覧表'!AY13)</f>
      </c>
      <c r="AL8" s="173">
        <f>IF(AJ8="",IF(AK8="","",VALUE(('一覧表'!CA13)&amp;('一覧表'!BA13))),VALUE(('一覧表'!AX13)&amp;('一覧表'!X13)))</f>
      </c>
      <c r="AM8" s="172">
        <f>IF(AJ8="",IF(AK8="","",VALUE(RIGHT('一覧表'!BZ13,1))),VALUE(RIGHT('一覧表'!AW13,1)))</f>
      </c>
      <c r="AN8" s="172">
        <f>IF(AJ8="",IF(AK8="","",VALUE(('一覧表'!CA13))),VALUE(('一覧表'!AX13)))</f>
      </c>
      <c r="AO8" s="172">
        <f>IF(AL8="","",VLOOKUP(AL8,'リレー個票'!$AG$1:$AK$24,5))</f>
      </c>
      <c r="AP8" s="172">
        <f t="shared" si="3"/>
      </c>
      <c r="AQ8" s="174">
        <f t="shared" si="4"/>
      </c>
    </row>
    <row r="9" spans="1:43" ht="15">
      <c r="A9" s="43">
        <f>'一覧表'!CC15</f>
        <v>0</v>
      </c>
      <c r="B9" s="44">
        <v>4</v>
      </c>
      <c r="C9" s="13">
        <f>IF('一覧表'!E14="","",'[1]所属'!$E$4)</f>
      </c>
      <c r="D9" s="14"/>
      <c r="E9" s="33"/>
      <c r="F9" s="33">
        <f>IF('一覧表'!E14="","",'一覧表'!D14)</f>
      </c>
      <c r="G9" s="14">
        <f>'一覧表'!E14</f>
      </c>
      <c r="H9" s="14">
        <f>IF('一覧表'!E14="","",ASC('[3]選手名簿'!$H10))</f>
      </c>
      <c r="I9" s="14">
        <f t="shared" si="0"/>
      </c>
      <c r="J9" s="14">
        <f>IF('一覧表'!G14="男",1,IF('一覧表'!G14="女",2,""))</f>
      </c>
      <c r="K9" s="14">
        <f>'一覧表'!H14</f>
      </c>
      <c r="L9" s="14">
        <f>IF('一覧表'!E14="","",'[3]選手名簿'!$K10)</f>
      </c>
      <c r="M9" s="14">
        <f>IF('一覧表'!E14="","",CONCATENATE('[3]選手名簿'!$L10,'[3]選手名簿'!$M10))</f>
      </c>
      <c r="N9" s="14">
        <f>IF('一覧表'!E14="","",'[1]所属'!$F$4)</f>
      </c>
      <c r="O9" s="46">
        <f>IF('一覧表'!E14="","",23)</f>
      </c>
      <c r="P9" s="14">
        <f>'一覧表'!K14</f>
      </c>
      <c r="Q9" s="14">
        <f>IF(P9="","",'一覧表'!L14)</f>
      </c>
      <c r="R9" s="14"/>
      <c r="S9" s="14">
        <f t="shared" si="1"/>
      </c>
      <c r="T9" s="14">
        <f>'一覧表'!N14</f>
      </c>
      <c r="U9" s="14">
        <f>IF(T9="","",'一覧表'!O14)</f>
      </c>
      <c r="V9" s="14"/>
      <c r="W9" s="14">
        <f t="shared" si="2"/>
      </c>
      <c r="X9" s="14"/>
      <c r="Y9" s="14"/>
      <c r="Z9" s="14"/>
      <c r="AA9" s="14"/>
      <c r="AB9" s="14">
        <f>'一覧表'!AX14</f>
      </c>
      <c r="AC9" s="14"/>
      <c r="AD9" s="14"/>
      <c r="AE9" s="14"/>
      <c r="AF9" s="14">
        <f>'一覧表'!CA14</f>
      </c>
      <c r="AG9" s="14"/>
      <c r="AH9" s="34"/>
      <c r="AI9" s="15"/>
      <c r="AJ9" s="172">
        <f>IF('一覧表'!V14="","",'一覧表'!V14)</f>
      </c>
      <c r="AK9" s="172">
        <f>IF('一覧表'!AY14="","",'一覧表'!AY14)</f>
      </c>
      <c r="AL9" s="173">
        <f>IF(AJ9="",IF(AK9="","",VALUE(('一覧表'!CA14)&amp;('一覧表'!BA14))),VALUE(('一覧表'!AX14)&amp;('一覧表'!X14)))</f>
      </c>
      <c r="AM9" s="172">
        <f>IF(AJ9="",IF(AK9="","",VALUE(RIGHT('一覧表'!BZ14,1))),VALUE(RIGHT('一覧表'!AW14,1)))</f>
      </c>
      <c r="AN9" s="172">
        <f>IF(AJ9="",IF(AK9="","",VALUE(('一覧表'!CA14))),VALUE(('一覧表'!AX14)))</f>
      </c>
      <c r="AO9" s="172">
        <f>IF(AL9="","",VLOOKUP(AL9,'リレー個票'!$AG$1:$AK$24,5))</f>
      </c>
      <c r="AP9" s="172">
        <f t="shared" si="3"/>
      </c>
      <c r="AQ9" s="174">
        <f t="shared" si="4"/>
      </c>
    </row>
    <row r="10" spans="1:43" ht="15">
      <c r="A10" s="43" t="e">
        <f>一覧表!#REF!</f>
        <v>#REF!</v>
      </c>
      <c r="B10" s="44">
        <v>5</v>
      </c>
      <c r="C10" s="13">
        <f>IF('一覧表'!E15="","",'[1]所属'!$E$4)</f>
      </c>
      <c r="D10" s="14"/>
      <c r="E10" s="33"/>
      <c r="F10" s="33">
        <f>IF('一覧表'!E15="","",'一覧表'!D15)</f>
      </c>
      <c r="G10" s="14">
        <f>'一覧表'!E15</f>
      </c>
      <c r="H10" s="14">
        <f>IF('一覧表'!E15="","",ASC('[3]選手名簿'!$H11))</f>
      </c>
      <c r="I10" s="14">
        <f t="shared" si="0"/>
      </c>
      <c r="J10" s="14">
        <f>IF('一覧表'!G15="男",1,IF('一覧表'!G15="女",2,""))</f>
      </c>
      <c r="K10" s="14">
        <f>'一覧表'!H15</f>
      </c>
      <c r="L10" s="14">
        <f>IF('一覧表'!E15="","",'[3]選手名簿'!$K11)</f>
      </c>
      <c r="M10" s="14">
        <f>IF('一覧表'!E15="","",CONCATENATE('[3]選手名簿'!$L11,'[3]選手名簿'!$M11))</f>
      </c>
      <c r="N10" s="14">
        <f>IF('一覧表'!E15="","",'[1]所属'!$F$4)</f>
      </c>
      <c r="O10" s="46">
        <f>IF('一覧表'!E15="","",23)</f>
      </c>
      <c r="P10" s="14">
        <f>'一覧表'!K15</f>
      </c>
      <c r="Q10" s="14">
        <f>IF(P10="","",'一覧表'!L15)</f>
      </c>
      <c r="R10" s="14"/>
      <c r="S10" s="14">
        <f t="shared" si="1"/>
      </c>
      <c r="T10" s="14">
        <f>'一覧表'!N15</f>
      </c>
      <c r="U10" s="14">
        <f>IF(T10="","",'一覧表'!O15)</f>
      </c>
      <c r="V10" s="14"/>
      <c r="W10" s="14">
        <f t="shared" si="2"/>
      </c>
      <c r="X10" s="14"/>
      <c r="Y10" s="14"/>
      <c r="Z10" s="14"/>
      <c r="AA10" s="14"/>
      <c r="AB10" s="14">
        <f>'一覧表'!AX15</f>
      </c>
      <c r="AC10" s="14"/>
      <c r="AD10" s="14"/>
      <c r="AE10" s="14"/>
      <c r="AF10" s="14">
        <f>'一覧表'!CA15</f>
      </c>
      <c r="AG10" s="14"/>
      <c r="AH10" s="34"/>
      <c r="AI10" s="15"/>
      <c r="AJ10" s="172">
        <f>IF('一覧表'!V15="","",'一覧表'!V15)</f>
      </c>
      <c r="AK10" s="172">
        <f>IF('一覧表'!AY15="","",'一覧表'!AY15)</f>
      </c>
      <c r="AL10" s="173">
        <f>IF(AJ10="",IF(AK10="","",VALUE(('一覧表'!CA15)&amp;('一覧表'!BA15))),VALUE(('一覧表'!AX15)&amp;('一覧表'!X15)))</f>
      </c>
      <c r="AM10" s="172">
        <f>IF(AJ10="",IF(AK10="","",VALUE(RIGHT('一覧表'!BZ15,1))),VALUE(RIGHT('一覧表'!AW15,1)))</f>
      </c>
      <c r="AN10" s="172">
        <f>IF(AJ10="",IF(AK10="","",VALUE(('一覧表'!CA15))),VALUE(('一覧表'!AX15)))</f>
      </c>
      <c r="AO10" s="172">
        <f>IF(AL10="","",VLOOKUP(AL10,'リレー個票'!$AG$1:$AK$24,5))</f>
      </c>
      <c r="AP10" s="172">
        <f t="shared" si="3"/>
      </c>
      <c r="AQ10" s="174">
        <f t="shared" si="4"/>
      </c>
    </row>
    <row r="11" spans="1:43" ht="15">
      <c r="A11" s="43" t="e">
        <f>一覧表!#REF!</f>
        <v>#REF!</v>
      </c>
      <c r="B11" s="44">
        <v>6</v>
      </c>
      <c r="C11" s="13">
        <f>IF('一覧表'!E16="","",'[1]所属'!$E$4)</f>
      </c>
      <c r="D11" s="14"/>
      <c r="E11" s="33"/>
      <c r="F11" s="33">
        <f>IF('一覧表'!E16="","",'一覧表'!D16)</f>
      </c>
      <c r="G11" s="14">
        <f>'一覧表'!E16</f>
      </c>
      <c r="H11" s="14">
        <f>IF('一覧表'!E16="","",ASC('[3]選手名簿'!$H12))</f>
      </c>
      <c r="I11" s="14">
        <f t="shared" si="0"/>
      </c>
      <c r="J11" s="14">
        <f>IF('一覧表'!G16="男",1,IF('一覧表'!G16="女",2,""))</f>
      </c>
      <c r="K11" s="14">
        <f>'一覧表'!H16</f>
      </c>
      <c r="L11" s="14">
        <f>IF('一覧表'!E16="","",'[3]選手名簿'!$K12)</f>
      </c>
      <c r="M11" s="14">
        <f>IF('一覧表'!E16="","",CONCATENATE('[3]選手名簿'!$L12,'[3]選手名簿'!$M12))</f>
      </c>
      <c r="N11" s="14">
        <f>IF('一覧表'!E16="","",'[1]所属'!$F$4)</f>
      </c>
      <c r="O11" s="46">
        <f>IF('一覧表'!E16="","",23)</f>
      </c>
      <c r="P11" s="14">
        <f>'一覧表'!K16</f>
      </c>
      <c r="Q11" s="14">
        <f>IF(P11="","",'一覧表'!L16)</f>
      </c>
      <c r="R11" s="14"/>
      <c r="S11" s="14">
        <f t="shared" si="1"/>
      </c>
      <c r="T11" s="14">
        <f>'一覧表'!N16</f>
      </c>
      <c r="U11" s="14">
        <f>IF(T11="","",'一覧表'!O16)</f>
      </c>
      <c r="V11" s="14"/>
      <c r="W11" s="14">
        <f t="shared" si="2"/>
      </c>
      <c r="X11" s="14"/>
      <c r="Y11" s="14"/>
      <c r="Z11" s="14"/>
      <c r="AA11" s="14"/>
      <c r="AB11" s="14">
        <f>'一覧表'!AX16</f>
      </c>
      <c r="AC11" s="14"/>
      <c r="AD11" s="14"/>
      <c r="AE11" s="14"/>
      <c r="AF11" s="14">
        <f>'一覧表'!CA16</f>
      </c>
      <c r="AG11" s="14"/>
      <c r="AH11" s="34"/>
      <c r="AI11" s="15"/>
      <c r="AJ11" s="172">
        <f>IF('一覧表'!V16="","",'一覧表'!V16)</f>
      </c>
      <c r="AK11" s="172">
        <f>IF('一覧表'!AY16="","",'一覧表'!AY16)</f>
      </c>
      <c r="AL11" s="173">
        <f>IF(AJ11="",IF(AK11="","",VALUE(('一覧表'!CA16)&amp;('一覧表'!BA16))),VALUE(('一覧表'!AX16)&amp;('一覧表'!X16)))</f>
      </c>
      <c r="AM11" s="172">
        <f>IF(AJ11="",IF(AK11="","",VALUE(RIGHT('一覧表'!BZ16,1))),VALUE(RIGHT('一覧表'!AW16,1)))</f>
      </c>
      <c r="AN11" s="172">
        <f>IF(AJ11="",IF(AK11="","",VALUE(('一覧表'!CA16))),VALUE(('一覧表'!AX16)))</f>
      </c>
      <c r="AO11" s="172">
        <f>IF(AL11="","",VLOOKUP(AL11,'リレー個票'!$AG$1:$AK$24,5))</f>
      </c>
      <c r="AP11" s="172">
        <f t="shared" si="3"/>
      </c>
      <c r="AQ11" s="174">
        <f t="shared" si="4"/>
      </c>
    </row>
    <row r="12" spans="1:43" ht="15">
      <c r="A12" s="43">
        <f>'一覧表'!CC19</f>
        <v>0</v>
      </c>
      <c r="B12" s="44">
        <v>7</v>
      </c>
      <c r="C12" s="13">
        <f>IF('一覧表'!E17="","",'[1]所属'!$E$4)</f>
      </c>
      <c r="D12" s="14"/>
      <c r="E12" s="33"/>
      <c r="F12" s="33">
        <f>IF('一覧表'!E17="","",'一覧表'!D17)</f>
      </c>
      <c r="G12" s="14">
        <f>'一覧表'!E17</f>
      </c>
      <c r="H12" s="14">
        <f>IF('一覧表'!E17="","",ASC('[3]選手名簿'!$H13))</f>
      </c>
      <c r="I12" s="14">
        <f t="shared" si="0"/>
      </c>
      <c r="J12" s="14">
        <f>IF('一覧表'!G17="男",1,IF('一覧表'!G17="女",2,""))</f>
      </c>
      <c r="K12" s="14">
        <f>'一覧表'!H17</f>
      </c>
      <c r="L12" s="14">
        <f>IF('一覧表'!E17="","",'[3]選手名簿'!$K13)</f>
      </c>
      <c r="M12" s="14">
        <f>IF('一覧表'!E17="","",CONCATENATE('[3]選手名簿'!$L13,'[3]選手名簿'!$M13))</f>
      </c>
      <c r="N12" s="14">
        <f>IF('一覧表'!E17="","",'[1]所属'!$F$4)</f>
      </c>
      <c r="O12" s="46">
        <f>IF('一覧表'!E17="","",23)</f>
      </c>
      <c r="P12" s="14">
        <f>'一覧表'!K17</f>
      </c>
      <c r="Q12" s="14">
        <f>IF(P12="","",'一覧表'!L17)</f>
      </c>
      <c r="R12" s="14"/>
      <c r="S12" s="14">
        <f t="shared" si="1"/>
      </c>
      <c r="T12" s="14">
        <f>'一覧表'!N17</f>
      </c>
      <c r="U12" s="14">
        <f>IF(T12="","",'一覧表'!O17)</f>
      </c>
      <c r="V12" s="14"/>
      <c r="W12" s="14">
        <f t="shared" si="2"/>
      </c>
      <c r="X12" s="14"/>
      <c r="Y12" s="14"/>
      <c r="Z12" s="14"/>
      <c r="AA12" s="14"/>
      <c r="AB12" s="14">
        <f>'一覧表'!AX17</f>
      </c>
      <c r="AC12" s="14"/>
      <c r="AD12" s="14"/>
      <c r="AE12" s="14"/>
      <c r="AF12" s="14">
        <f>'一覧表'!CA17</f>
      </c>
      <c r="AG12" s="14"/>
      <c r="AH12" s="34"/>
      <c r="AI12" s="15"/>
      <c r="AJ12" s="172">
        <f>IF('一覧表'!V17="","",'一覧表'!V17)</f>
      </c>
      <c r="AK12" s="172">
        <f>IF('一覧表'!AY17="","",'一覧表'!AY17)</f>
      </c>
      <c r="AL12" s="173">
        <f>IF(AJ12="",IF(AK12="","",VALUE(('一覧表'!CA17)&amp;('一覧表'!BA17))),VALUE(('一覧表'!AX17)&amp;('一覧表'!X17)))</f>
      </c>
      <c r="AM12" s="172">
        <f>IF(AJ12="",IF(AK12="","",VALUE(RIGHT('一覧表'!BZ17,1))),VALUE(RIGHT('一覧表'!AW17,1)))</f>
      </c>
      <c r="AN12" s="172">
        <f>IF(AJ12="",IF(AK12="","",VALUE(('一覧表'!CA17))),VALUE(('一覧表'!AX17)))</f>
      </c>
      <c r="AO12" s="172">
        <f>IF(AL12="","",VLOOKUP(AL12,'リレー個票'!$AG$1:$AK$24,5))</f>
      </c>
      <c r="AP12" s="172">
        <f t="shared" si="3"/>
      </c>
      <c r="AQ12" s="174">
        <f t="shared" si="4"/>
      </c>
    </row>
    <row r="13" spans="1:43" ht="15">
      <c r="A13" s="43"/>
      <c r="B13" s="44">
        <v>8</v>
      </c>
      <c r="C13" s="13">
        <f>IF('一覧表'!E18="","",'[1]所属'!$E$4)</f>
      </c>
      <c r="D13" s="14"/>
      <c r="E13" s="33"/>
      <c r="F13" s="33">
        <f>IF('一覧表'!E18="","",'一覧表'!D18)</f>
      </c>
      <c r="G13" s="14">
        <f>'一覧表'!E18</f>
      </c>
      <c r="H13" s="14">
        <f>IF('一覧表'!E18="","",ASC('[3]選手名簿'!$H14))</f>
      </c>
      <c r="I13" s="14">
        <f t="shared" si="0"/>
      </c>
      <c r="J13" s="14">
        <f>IF('一覧表'!G18="男",1,IF('一覧表'!G18="女",2,""))</f>
      </c>
      <c r="K13" s="14">
        <f>'一覧表'!H18</f>
      </c>
      <c r="L13" s="14">
        <f>IF('一覧表'!E18="","",'[3]選手名簿'!$K14)</f>
      </c>
      <c r="M13" s="14">
        <f>IF('一覧表'!E18="","",CONCATENATE('[3]選手名簿'!$L14,'[3]選手名簿'!$M14))</f>
      </c>
      <c r="N13" s="14">
        <f>IF('一覧表'!E18="","",'[1]所属'!$F$4)</f>
      </c>
      <c r="O13" s="46">
        <f>IF('一覧表'!E18="","",23)</f>
      </c>
      <c r="P13" s="14">
        <f>'一覧表'!K18</f>
      </c>
      <c r="Q13" s="14">
        <f>IF(P13="","",'一覧表'!L18)</f>
      </c>
      <c r="R13" s="14"/>
      <c r="S13" s="14">
        <f t="shared" si="1"/>
      </c>
      <c r="T13" s="14">
        <f>'一覧表'!N18</f>
      </c>
      <c r="U13" s="14">
        <f>IF(T13="","",'一覧表'!O18)</f>
      </c>
      <c r="V13" s="14"/>
      <c r="W13" s="14">
        <f t="shared" si="2"/>
      </c>
      <c r="X13" s="14"/>
      <c r="Y13" s="14"/>
      <c r="Z13" s="14"/>
      <c r="AA13" s="14"/>
      <c r="AB13" s="14">
        <f>'一覧表'!AX18</f>
      </c>
      <c r="AC13" s="14"/>
      <c r="AD13" s="14"/>
      <c r="AE13" s="14"/>
      <c r="AF13" s="14">
        <f>'一覧表'!CA18</f>
      </c>
      <c r="AG13" s="14"/>
      <c r="AH13" s="34"/>
      <c r="AI13" s="15"/>
      <c r="AJ13" s="172">
        <f>IF('一覧表'!V18="","",'一覧表'!V18)</f>
      </c>
      <c r="AK13" s="172">
        <f>IF('一覧表'!AY18="","",'一覧表'!AY18)</f>
      </c>
      <c r="AL13" s="173">
        <f>IF(AJ13="",IF(AK13="","",VALUE(('一覧表'!CA18)&amp;('一覧表'!BA18))),VALUE(('一覧表'!AX18)&amp;('一覧表'!X18)))</f>
      </c>
      <c r="AM13" s="172">
        <f>IF(AJ13="",IF(AK13="","",VALUE(RIGHT('一覧表'!BZ18,1))),VALUE(RIGHT('一覧表'!AW18,1)))</f>
      </c>
      <c r="AN13" s="172">
        <f>IF(AJ13="",IF(AK13="","",VALUE(('一覧表'!CA18))),VALUE(('一覧表'!AX18)))</f>
      </c>
      <c r="AO13" s="172">
        <f>IF(AL13="","",VLOOKUP(AL13,'リレー個票'!$AG$1:$AK$24,5))</f>
      </c>
      <c r="AP13" s="172">
        <f t="shared" si="3"/>
      </c>
      <c r="AQ13" s="174">
        <f t="shared" si="4"/>
      </c>
    </row>
    <row r="14" spans="1:43" ht="15">
      <c r="A14" s="43">
        <f>'一覧表'!CC34</f>
        <v>0</v>
      </c>
      <c r="B14" s="44">
        <v>9</v>
      </c>
      <c r="C14" s="13">
        <f>IF('一覧表'!E19="","",'[1]所属'!$E$4)</f>
      </c>
      <c r="D14" s="14"/>
      <c r="E14" s="33"/>
      <c r="F14" s="33">
        <f>IF('一覧表'!E19="","",'一覧表'!D19)</f>
      </c>
      <c r="G14" s="14">
        <f>'一覧表'!E19</f>
      </c>
      <c r="H14" s="14">
        <f>IF('一覧表'!E19="","",ASC('[3]選手名簿'!$H15))</f>
      </c>
      <c r="I14" s="14">
        <f t="shared" si="0"/>
      </c>
      <c r="J14" s="14">
        <f>IF('一覧表'!G19="男",1,IF('一覧表'!G19="女",2,""))</f>
      </c>
      <c r="K14" s="14">
        <f>'一覧表'!H19</f>
      </c>
      <c r="L14" s="14">
        <f>IF('一覧表'!E19="","",'[3]選手名簿'!$K15)</f>
      </c>
      <c r="M14" s="14">
        <f>IF('一覧表'!E19="","",CONCATENATE('[3]選手名簿'!$L15,'[3]選手名簿'!$M15))</f>
      </c>
      <c r="N14" s="14">
        <f>IF('一覧表'!E19="","",'[1]所属'!$F$4)</f>
      </c>
      <c r="O14" s="46">
        <f>IF('一覧表'!E19="","",23)</f>
      </c>
      <c r="P14" s="14">
        <f>'一覧表'!K19</f>
      </c>
      <c r="Q14" s="14">
        <f>IF(P14="","",'一覧表'!L19)</f>
      </c>
      <c r="R14" s="14"/>
      <c r="S14" s="14">
        <f t="shared" si="1"/>
      </c>
      <c r="T14" s="14">
        <f>'一覧表'!N19</f>
      </c>
      <c r="U14" s="14">
        <f>IF(T14="","",'一覧表'!O19)</f>
      </c>
      <c r="V14" s="14"/>
      <c r="W14" s="14">
        <f t="shared" si="2"/>
      </c>
      <c r="X14" s="14"/>
      <c r="Y14" s="14"/>
      <c r="Z14" s="14"/>
      <c r="AA14" s="14"/>
      <c r="AB14" s="14">
        <f>'一覧表'!AX19</f>
      </c>
      <c r="AC14" s="14"/>
      <c r="AD14" s="14"/>
      <c r="AE14" s="14"/>
      <c r="AF14" s="14">
        <f>'一覧表'!CA19</f>
      </c>
      <c r="AG14" s="14"/>
      <c r="AH14" s="34"/>
      <c r="AI14" s="15"/>
      <c r="AJ14" s="172">
        <f>IF('一覧表'!V19="","",'一覧表'!V19)</f>
      </c>
      <c r="AK14" s="172">
        <f>IF('一覧表'!AY19="","",'一覧表'!AY19)</f>
      </c>
      <c r="AL14" s="173">
        <f>IF(AJ14="",IF(AK14="","",VALUE(('一覧表'!CA19)&amp;('一覧表'!BA19))),VALUE(('一覧表'!AX19)&amp;('一覧表'!X19)))</f>
      </c>
      <c r="AM14" s="172">
        <f>IF(AJ14="",IF(AK14="","",VALUE(RIGHT('一覧表'!BZ19,1))),VALUE(RIGHT('一覧表'!AW19,1)))</f>
      </c>
      <c r="AN14" s="172">
        <f>IF(AJ14="",IF(AK14="","",VALUE(('一覧表'!CA19))),VALUE(('一覧表'!AX19)))</f>
      </c>
      <c r="AO14" s="172">
        <f>IF(AL14="","",VLOOKUP(AL14,'リレー個票'!$AG$1:$AK$24,5))</f>
      </c>
      <c r="AP14" s="172">
        <f t="shared" si="3"/>
      </c>
      <c r="AQ14" s="174">
        <f t="shared" si="4"/>
      </c>
    </row>
    <row r="15" spans="1:43" ht="15">
      <c r="A15" s="43">
        <f>'一覧表'!CC17</f>
        <v>0</v>
      </c>
      <c r="B15" s="44">
        <v>10</v>
      </c>
      <c r="C15" s="13">
        <f>IF('一覧表'!E20="","",'[1]所属'!$E$4)</f>
      </c>
      <c r="D15" s="14"/>
      <c r="E15" s="33"/>
      <c r="F15" s="33">
        <f>IF('一覧表'!E20="","",'一覧表'!D20)</f>
      </c>
      <c r="G15" s="14">
        <f>'一覧表'!E20</f>
      </c>
      <c r="H15" s="14">
        <f>IF('一覧表'!E20="","",ASC('[3]選手名簿'!$H16))</f>
      </c>
      <c r="I15" s="14">
        <f t="shared" si="0"/>
      </c>
      <c r="J15" s="14">
        <f>IF('一覧表'!G20="男",1,IF('一覧表'!G20="女",2,""))</f>
      </c>
      <c r="K15" s="14">
        <f>'一覧表'!H20</f>
      </c>
      <c r="L15" s="14">
        <f>IF('一覧表'!E20="","",'[3]選手名簿'!$K16)</f>
      </c>
      <c r="M15" s="14">
        <f>IF('一覧表'!E20="","",CONCATENATE('[3]選手名簿'!$L16,'[3]選手名簿'!$M16))</f>
      </c>
      <c r="N15" s="14">
        <f>IF('一覧表'!E20="","",'[1]所属'!$F$4)</f>
      </c>
      <c r="O15" s="46">
        <f>IF('一覧表'!E20="","",23)</f>
      </c>
      <c r="P15" s="14">
        <f>'一覧表'!K20</f>
      </c>
      <c r="Q15" s="14">
        <f>IF(P15="","",'一覧表'!L20)</f>
      </c>
      <c r="R15" s="14"/>
      <c r="S15" s="14">
        <f t="shared" si="1"/>
      </c>
      <c r="T15" s="14">
        <f>'一覧表'!N20</f>
      </c>
      <c r="U15" s="14">
        <f>IF(T15="","",'一覧表'!O20)</f>
      </c>
      <c r="V15" s="14"/>
      <c r="W15" s="14">
        <f t="shared" si="2"/>
      </c>
      <c r="X15" s="14"/>
      <c r="Y15" s="14"/>
      <c r="Z15" s="14"/>
      <c r="AA15" s="14"/>
      <c r="AB15" s="14">
        <f>'一覧表'!AX20</f>
      </c>
      <c r="AC15" s="14"/>
      <c r="AD15" s="14"/>
      <c r="AE15" s="14"/>
      <c r="AF15" s="14">
        <f>'一覧表'!CA20</f>
      </c>
      <c r="AG15" s="14"/>
      <c r="AH15" s="34"/>
      <c r="AI15" s="15"/>
      <c r="AJ15" s="172">
        <f>IF('一覧表'!V20="","",'一覧表'!V20)</f>
      </c>
      <c r="AK15" s="172">
        <f>IF('一覧表'!AY20="","",'一覧表'!AY20)</f>
      </c>
      <c r="AL15" s="173">
        <f>IF(AJ15="",IF(AK15="","",VALUE(('一覧表'!CA20)&amp;('一覧表'!BA20))),VALUE(('一覧表'!AX20)&amp;('一覧表'!X20)))</f>
      </c>
      <c r="AM15" s="172">
        <f>IF(AJ15="",IF(AK15="","",VALUE(RIGHT('一覧表'!BZ20,1))),VALUE(RIGHT('一覧表'!AW20,1)))</f>
      </c>
      <c r="AN15" s="172">
        <f>IF(AJ15="",IF(AK15="","",VALUE(('一覧表'!CA20))),VALUE(('一覧表'!AX20)))</f>
      </c>
      <c r="AO15" s="172">
        <f>IF(AL15="","",VLOOKUP(AL15,'リレー個票'!$AG$1:$AK$24,5))</f>
      </c>
      <c r="AP15" s="172">
        <f t="shared" si="3"/>
      </c>
      <c r="AQ15" s="174">
        <f t="shared" si="4"/>
      </c>
    </row>
    <row r="16" spans="1:43" ht="15">
      <c r="A16" s="43">
        <f>'一覧表'!CC28</f>
        <v>0</v>
      </c>
      <c r="B16" s="44">
        <v>11</v>
      </c>
      <c r="C16" s="13">
        <f>IF('一覧表'!E21="","",'[1]所属'!$E$4)</f>
      </c>
      <c r="D16" s="14"/>
      <c r="E16" s="33"/>
      <c r="F16" s="33">
        <f>IF('一覧表'!E21="","",'一覧表'!D21)</f>
      </c>
      <c r="G16" s="14">
        <f>'一覧表'!E21</f>
      </c>
      <c r="H16" s="14">
        <f>IF('一覧表'!E21="","",ASC('[3]選手名簿'!$H17))</f>
      </c>
      <c r="I16" s="14">
        <f t="shared" si="0"/>
      </c>
      <c r="J16" s="14">
        <f>IF('一覧表'!G21="男",1,IF('一覧表'!G21="女",2,""))</f>
      </c>
      <c r="K16" s="14">
        <f>'一覧表'!H21</f>
      </c>
      <c r="L16" s="14">
        <f>IF('一覧表'!E21="","",'[3]選手名簿'!$K17)</f>
      </c>
      <c r="M16" s="14">
        <f>IF('一覧表'!E21="","",CONCATENATE('[3]選手名簿'!$L17,'[3]選手名簿'!$M17))</f>
      </c>
      <c r="N16" s="14">
        <f>IF('一覧表'!E21="","",'[1]所属'!$F$4)</f>
      </c>
      <c r="O16" s="46">
        <f>IF('一覧表'!E21="","",23)</f>
      </c>
      <c r="P16" s="14">
        <f>'一覧表'!K21</f>
      </c>
      <c r="Q16" s="14">
        <f>IF(P16="","",'一覧表'!L21)</f>
      </c>
      <c r="R16" s="14"/>
      <c r="S16" s="14">
        <f t="shared" si="1"/>
      </c>
      <c r="T16" s="14">
        <f>'一覧表'!N21</f>
      </c>
      <c r="U16" s="14">
        <f>IF(T16="","",'一覧表'!O21)</f>
      </c>
      <c r="V16" s="14"/>
      <c r="W16" s="14">
        <f t="shared" si="2"/>
      </c>
      <c r="X16" s="14"/>
      <c r="Y16" s="14"/>
      <c r="Z16" s="14"/>
      <c r="AA16" s="14"/>
      <c r="AB16" s="14">
        <f>'一覧表'!AX21</f>
      </c>
      <c r="AC16" s="14"/>
      <c r="AD16" s="14"/>
      <c r="AE16" s="14"/>
      <c r="AF16" s="14">
        <f>'一覧表'!CA21</f>
      </c>
      <c r="AG16" s="14"/>
      <c r="AH16" s="34"/>
      <c r="AI16" s="15"/>
      <c r="AJ16" s="172">
        <f>IF('一覧表'!V21="","",'一覧表'!V21)</f>
      </c>
      <c r="AK16" s="172">
        <f>IF('一覧表'!AY21="","",'一覧表'!AY21)</f>
      </c>
      <c r="AL16" s="173">
        <f>IF(AJ16="",IF(AK16="","",VALUE(('一覧表'!CA21)&amp;('一覧表'!BA21))),VALUE(('一覧表'!AX21)&amp;('一覧表'!X21)))</f>
      </c>
      <c r="AM16" s="172">
        <f>IF(AJ16="",IF(AK16="","",VALUE(RIGHT('一覧表'!BZ21,1))),VALUE(RIGHT('一覧表'!AW21,1)))</f>
      </c>
      <c r="AN16" s="172">
        <f>IF(AJ16="",IF(AK16="","",VALUE(('一覧表'!CA21))),VALUE(('一覧表'!AX21)))</f>
      </c>
      <c r="AO16" s="172">
        <f>IF(AL16="","",VLOOKUP(AL16,'リレー個票'!$AG$1:$AK$24,5))</f>
      </c>
      <c r="AP16" s="172">
        <f t="shared" si="3"/>
      </c>
      <c r="AQ16" s="174">
        <f t="shared" si="4"/>
      </c>
    </row>
    <row r="17" spans="1:43" ht="15">
      <c r="A17" s="43" t="e">
        <f>一覧表!#REF!</f>
        <v>#REF!</v>
      </c>
      <c r="B17" s="44">
        <v>12</v>
      </c>
      <c r="C17" s="13">
        <f>IF('一覧表'!E22="","",'[1]所属'!$E$4)</f>
      </c>
      <c r="D17" s="14"/>
      <c r="E17" s="33"/>
      <c r="F17" s="33">
        <f>IF('一覧表'!E22="","",'一覧表'!D22)</f>
      </c>
      <c r="G17" s="14">
        <f>'一覧表'!E22</f>
      </c>
      <c r="H17" s="14">
        <f>IF('一覧表'!E22="","",ASC('[3]選手名簿'!$H18))</f>
      </c>
      <c r="I17" s="14">
        <f t="shared" si="0"/>
      </c>
      <c r="J17" s="14">
        <f>IF('一覧表'!G22="男",1,IF('一覧表'!G22="女",2,""))</f>
      </c>
      <c r="K17" s="14">
        <f>'一覧表'!H22</f>
      </c>
      <c r="L17" s="14">
        <f>IF('一覧表'!E22="","",'[3]選手名簿'!$K18)</f>
      </c>
      <c r="M17" s="14">
        <f>IF('一覧表'!E22="","",CONCATENATE('[3]選手名簿'!$L18,'[3]選手名簿'!$M18))</f>
      </c>
      <c r="N17" s="14">
        <f>IF('一覧表'!E22="","",'[1]所属'!$F$4)</f>
      </c>
      <c r="O17" s="46">
        <f>IF('一覧表'!E22="","",23)</f>
      </c>
      <c r="P17" s="14">
        <f>'一覧表'!K22</f>
      </c>
      <c r="Q17" s="14">
        <f>IF(P17="","",'一覧表'!L22)</f>
      </c>
      <c r="R17" s="14"/>
      <c r="S17" s="14">
        <f t="shared" si="1"/>
      </c>
      <c r="T17" s="14">
        <f>'一覧表'!N22</f>
      </c>
      <c r="U17" s="14">
        <f>IF(T17="","",'一覧表'!O22)</f>
      </c>
      <c r="V17" s="14"/>
      <c r="W17" s="14">
        <f t="shared" si="2"/>
      </c>
      <c r="X17" s="14"/>
      <c r="Y17" s="14"/>
      <c r="Z17" s="14"/>
      <c r="AA17" s="14"/>
      <c r="AB17" s="14">
        <f>'一覧表'!AX22</f>
      </c>
      <c r="AC17" s="14"/>
      <c r="AD17" s="14"/>
      <c r="AE17" s="14"/>
      <c r="AF17" s="14">
        <f>'一覧表'!CA22</f>
      </c>
      <c r="AG17" s="14"/>
      <c r="AH17" s="34"/>
      <c r="AI17" s="15"/>
      <c r="AJ17" s="172">
        <f>IF('一覧表'!V22="","",'一覧表'!V22)</f>
      </c>
      <c r="AK17" s="172">
        <f>IF('一覧表'!AY22="","",'一覧表'!AY22)</f>
      </c>
      <c r="AL17" s="173">
        <f>IF(AJ17="",IF(AK17="","",VALUE(('一覧表'!CA22)&amp;('一覧表'!BA22))),VALUE(('一覧表'!AX22)&amp;('一覧表'!X22)))</f>
      </c>
      <c r="AM17" s="172">
        <f>IF(AJ17="",IF(AK17="","",VALUE(RIGHT('一覧表'!BZ22,1))),VALUE(RIGHT('一覧表'!AW22,1)))</f>
      </c>
      <c r="AN17" s="172">
        <f>IF(AJ17="",IF(AK17="","",VALUE(('一覧表'!CA22))),VALUE(('一覧表'!AX22)))</f>
      </c>
      <c r="AO17" s="172">
        <f>IF(AL17="","",VLOOKUP(AL17,'リレー個票'!$AG$1:$AK$24,5))</f>
      </c>
      <c r="AP17" s="172">
        <f t="shared" si="3"/>
      </c>
      <c r="AQ17" s="174">
        <f t="shared" si="4"/>
      </c>
    </row>
    <row r="18" spans="1:43" ht="15">
      <c r="A18" s="43" t="e">
        <f>一覧表!#REF!</f>
        <v>#REF!</v>
      </c>
      <c r="B18" s="44">
        <v>13</v>
      </c>
      <c r="C18" s="13">
        <f>IF('一覧表'!E23="","",'[1]所属'!$E$4)</f>
      </c>
      <c r="D18" s="14"/>
      <c r="E18" s="33"/>
      <c r="F18" s="33">
        <f>IF('一覧表'!E23="","",'一覧表'!D23)</f>
      </c>
      <c r="G18" s="14">
        <f>'一覧表'!E23</f>
      </c>
      <c r="H18" s="14">
        <f>IF('一覧表'!E23="","",ASC('[3]選手名簿'!$H19))</f>
      </c>
      <c r="I18" s="14">
        <f t="shared" si="0"/>
      </c>
      <c r="J18" s="14">
        <f>IF('一覧表'!G23="男",1,IF('一覧表'!G23="女",2,""))</f>
      </c>
      <c r="K18" s="14">
        <f>'一覧表'!H23</f>
      </c>
      <c r="L18" s="14">
        <f>IF('一覧表'!E23="","",'[3]選手名簿'!$K19)</f>
      </c>
      <c r="M18" s="14">
        <f>IF('一覧表'!E23="","",CONCATENATE('[3]選手名簿'!$L19,'[3]選手名簿'!$M19))</f>
      </c>
      <c r="N18" s="14">
        <f>IF('一覧表'!E23="","",'[1]所属'!$F$4)</f>
      </c>
      <c r="O18" s="46">
        <f>IF('一覧表'!E23="","",23)</f>
      </c>
      <c r="P18" s="14">
        <f>'一覧表'!K23</f>
      </c>
      <c r="Q18" s="14">
        <f>IF(P18="","",'一覧表'!L23)</f>
      </c>
      <c r="R18" s="14"/>
      <c r="S18" s="14">
        <f t="shared" si="1"/>
      </c>
      <c r="T18" s="14">
        <f>'一覧表'!N23</f>
      </c>
      <c r="U18" s="14">
        <f>IF(T18="","",'一覧表'!O23)</f>
      </c>
      <c r="V18" s="14"/>
      <c r="W18" s="14">
        <f t="shared" si="2"/>
      </c>
      <c r="X18" s="14"/>
      <c r="Y18" s="14"/>
      <c r="Z18" s="14"/>
      <c r="AA18" s="14"/>
      <c r="AB18" s="14">
        <f>'一覧表'!AX23</f>
      </c>
      <c r="AC18" s="14"/>
      <c r="AD18" s="14"/>
      <c r="AE18" s="14"/>
      <c r="AF18" s="14">
        <f>'一覧表'!CA23</f>
      </c>
      <c r="AG18" s="14"/>
      <c r="AH18" s="34"/>
      <c r="AI18" s="15"/>
      <c r="AJ18" s="172">
        <f>IF('一覧表'!V23="","",'一覧表'!V23)</f>
      </c>
      <c r="AK18" s="172">
        <f>IF('一覧表'!AY23="","",'一覧表'!AY23)</f>
      </c>
      <c r="AL18" s="173">
        <f>IF(AJ18="",IF(AK18="","",VALUE(('一覧表'!CA23)&amp;('一覧表'!BA23))),VALUE(('一覧表'!AX23)&amp;('一覧表'!X23)))</f>
      </c>
      <c r="AM18" s="172">
        <f>IF(AJ18="",IF(AK18="","",VALUE(RIGHT('一覧表'!BZ23,1))),VALUE(RIGHT('一覧表'!AW23,1)))</f>
      </c>
      <c r="AN18" s="172">
        <f>IF(AJ18="",IF(AK18="","",VALUE(('一覧表'!CA23))),VALUE(('一覧表'!AX23)))</f>
      </c>
      <c r="AO18" s="172">
        <f>IF(AL18="","",VLOOKUP(AL18,'リレー個票'!$AG$1:$AK$24,5))</f>
      </c>
      <c r="AP18" s="172">
        <f t="shared" si="3"/>
      </c>
      <c r="AQ18" s="174">
        <f t="shared" si="4"/>
      </c>
    </row>
    <row r="19" spans="1:43" ht="15">
      <c r="A19" s="50">
        <f>'一覧表'!CD11</f>
        <v>0</v>
      </c>
      <c r="B19" s="44">
        <v>14</v>
      </c>
      <c r="C19" s="13">
        <f>IF('一覧表'!E24="","",'[1]所属'!$E$4)</f>
      </c>
      <c r="D19" s="14"/>
      <c r="E19" s="33"/>
      <c r="F19" s="33">
        <f>IF('一覧表'!E24="","",'一覧表'!D24)</f>
      </c>
      <c r="G19" s="14">
        <f>'一覧表'!E24</f>
      </c>
      <c r="H19" s="14">
        <f>IF('一覧表'!E24="","",ASC('[3]選手名簿'!$H20))</f>
      </c>
      <c r="I19" s="14">
        <f t="shared" si="0"/>
      </c>
      <c r="J19" s="14">
        <f>IF('一覧表'!G24="男",1,IF('一覧表'!G24="女",2,""))</f>
      </c>
      <c r="K19" s="14">
        <f>'一覧表'!H24</f>
      </c>
      <c r="L19" s="14">
        <f>IF('一覧表'!E24="","",'[3]選手名簿'!$K20)</f>
      </c>
      <c r="M19" s="14">
        <f>IF('一覧表'!E24="","",CONCATENATE('[3]選手名簿'!$L20,'[3]選手名簿'!$M20))</f>
      </c>
      <c r="N19" s="14">
        <f>IF('一覧表'!E24="","",'[1]所属'!$F$4)</f>
      </c>
      <c r="O19" s="46">
        <f>IF('一覧表'!E24="","",23)</f>
      </c>
      <c r="P19" s="14">
        <f>'一覧表'!K24</f>
      </c>
      <c r="Q19" s="14">
        <f>IF(P19="","",'一覧表'!L24)</f>
      </c>
      <c r="R19" s="14"/>
      <c r="S19" s="14">
        <f t="shared" si="1"/>
      </c>
      <c r="T19" s="14">
        <f>'一覧表'!N24</f>
      </c>
      <c r="U19" s="14">
        <f>IF(T19="","",'一覧表'!O24)</f>
      </c>
      <c r="V19" s="14"/>
      <c r="W19" s="14">
        <f t="shared" si="2"/>
      </c>
      <c r="X19" s="14"/>
      <c r="Y19" s="14"/>
      <c r="Z19" s="14"/>
      <c r="AA19" s="14"/>
      <c r="AB19" s="14">
        <f>'一覧表'!AX24</f>
      </c>
      <c r="AC19" s="14"/>
      <c r="AD19" s="14"/>
      <c r="AE19" s="14"/>
      <c r="AF19" s="14">
        <f>'一覧表'!CA24</f>
      </c>
      <c r="AG19" s="14"/>
      <c r="AH19" s="34"/>
      <c r="AI19" s="15"/>
      <c r="AJ19" s="172">
        <f>IF('一覧表'!V24="","",'一覧表'!V24)</f>
      </c>
      <c r="AK19" s="172">
        <f>IF('一覧表'!AY24="","",'一覧表'!AY24)</f>
      </c>
      <c r="AL19" s="173">
        <f>IF(AJ19="",IF(AK19="","",VALUE(('一覧表'!CA24)&amp;('一覧表'!BA24))),VALUE(('一覧表'!AX24)&amp;('一覧表'!X24)))</f>
      </c>
      <c r="AM19" s="172">
        <f>IF(AJ19="",IF(AK19="","",VALUE(RIGHT('一覧表'!BZ24,1))),VALUE(RIGHT('一覧表'!AW24,1)))</f>
      </c>
      <c r="AN19" s="172">
        <f>IF(AJ19="",IF(AK19="","",VALUE(('一覧表'!CA24))),VALUE(('一覧表'!AX24)))</f>
      </c>
      <c r="AO19" s="172">
        <f>IF(AL19="","",VLOOKUP(AL19,'リレー個票'!$AG$1:$AK$24,5))</f>
      </c>
      <c r="AP19" s="172">
        <f t="shared" si="3"/>
      </c>
      <c r="AQ19" s="174">
        <f t="shared" si="4"/>
      </c>
    </row>
    <row r="20" spans="1:43" ht="15">
      <c r="A20" s="50">
        <f>'一覧表'!CD12</f>
        <v>0</v>
      </c>
      <c r="B20" s="44">
        <v>15</v>
      </c>
      <c r="C20" s="13">
        <f>IF('一覧表'!E25="","",'[1]所属'!$E$4)</f>
      </c>
      <c r="D20" s="14"/>
      <c r="E20" s="33"/>
      <c r="F20" s="33">
        <f>IF('一覧表'!E25="","",'一覧表'!D25)</f>
      </c>
      <c r="G20" s="14">
        <f>'一覧表'!E25</f>
      </c>
      <c r="H20" s="14">
        <f>IF('一覧表'!E25="","",ASC('[3]選手名簿'!$H21))</f>
      </c>
      <c r="I20" s="14">
        <f t="shared" si="0"/>
      </c>
      <c r="J20" s="14">
        <f>IF('一覧表'!G25="男",1,IF('一覧表'!G25="女",2,""))</f>
      </c>
      <c r="K20" s="14">
        <f>'一覧表'!H25</f>
      </c>
      <c r="L20" s="14">
        <f>IF('一覧表'!E25="","",'[3]選手名簿'!$K21)</f>
      </c>
      <c r="M20" s="14">
        <f>IF('一覧表'!E25="","",CONCATENATE('[3]選手名簿'!$L21,'[3]選手名簿'!$M21))</f>
      </c>
      <c r="N20" s="14">
        <f>IF('一覧表'!E25="","",'[1]所属'!$F$4)</f>
      </c>
      <c r="O20" s="46">
        <f>IF('一覧表'!E25="","",23)</f>
      </c>
      <c r="P20" s="14">
        <f>'一覧表'!K25</f>
      </c>
      <c r="Q20" s="14">
        <f>IF(P20="","",'一覧表'!L25)</f>
      </c>
      <c r="R20" s="14"/>
      <c r="S20" s="14">
        <f t="shared" si="1"/>
      </c>
      <c r="T20" s="14">
        <f>'一覧表'!N25</f>
      </c>
      <c r="U20" s="14">
        <f>IF(T20="","",'一覧表'!O25)</f>
      </c>
      <c r="V20" s="14"/>
      <c r="W20" s="14">
        <f t="shared" si="2"/>
      </c>
      <c r="X20" s="14"/>
      <c r="Y20" s="14"/>
      <c r="Z20" s="14"/>
      <c r="AA20" s="14"/>
      <c r="AB20" s="14">
        <f>'一覧表'!AX25</f>
      </c>
      <c r="AC20" s="14"/>
      <c r="AD20" s="14"/>
      <c r="AE20" s="14"/>
      <c r="AF20" s="14">
        <f>'一覧表'!CA25</f>
      </c>
      <c r="AG20" s="14"/>
      <c r="AH20" s="34"/>
      <c r="AI20" s="15"/>
      <c r="AJ20" s="172">
        <f>IF('一覧表'!V25="","",'一覧表'!V25)</f>
      </c>
      <c r="AK20" s="172">
        <f>IF('一覧表'!AY25="","",'一覧表'!AY25)</f>
      </c>
      <c r="AL20" s="173">
        <f>IF(AJ20="",IF(AK20="","",VALUE(('一覧表'!CA25)&amp;('一覧表'!BA25))),VALUE(('一覧表'!AX25)&amp;('一覧表'!X25)))</f>
      </c>
      <c r="AM20" s="172">
        <f>IF(AJ20="",IF(AK20="","",VALUE(RIGHT('一覧表'!BZ25,1))),VALUE(RIGHT('一覧表'!AW25,1)))</f>
      </c>
      <c r="AN20" s="172">
        <f>IF(AJ20="",IF(AK20="","",VALUE(('一覧表'!CA25))),VALUE(('一覧表'!AX25)))</f>
      </c>
      <c r="AO20" s="172">
        <f>IF(AL20="","",VLOOKUP(AL20,'リレー個票'!$AG$1:$AK$24,5))</f>
      </c>
      <c r="AP20" s="172">
        <f t="shared" si="3"/>
      </c>
      <c r="AQ20" s="174">
        <f t="shared" si="4"/>
      </c>
    </row>
    <row r="21" spans="1:43" ht="15">
      <c r="A21" s="50"/>
      <c r="B21" s="44">
        <v>16</v>
      </c>
      <c r="C21" s="13">
        <f>IF('一覧表'!E26="","",'[1]所属'!$E$4)</f>
      </c>
      <c r="D21" s="14"/>
      <c r="E21" s="33"/>
      <c r="F21" s="33">
        <f>IF('一覧表'!E26="","",'一覧表'!D26)</f>
      </c>
      <c r="G21" s="14">
        <f>'一覧表'!E26</f>
      </c>
      <c r="H21" s="14">
        <f>IF('一覧表'!E26="","",ASC('[3]選手名簿'!$H22))</f>
      </c>
      <c r="I21" s="14">
        <f t="shared" si="0"/>
      </c>
      <c r="J21" s="14">
        <f>IF('一覧表'!G26="男",1,IF('一覧表'!G26="女",2,""))</f>
      </c>
      <c r="K21" s="14">
        <f>'一覧表'!H26</f>
      </c>
      <c r="L21" s="14">
        <f>IF('一覧表'!E26="","",'[3]選手名簿'!$K22)</f>
      </c>
      <c r="M21" s="14">
        <f>IF('一覧表'!E26="","",CONCATENATE('[3]選手名簿'!$L22,'[3]選手名簿'!$M22))</f>
      </c>
      <c r="N21" s="14">
        <f>IF('一覧表'!E26="","",'[1]所属'!$F$4)</f>
      </c>
      <c r="O21" s="46">
        <f>IF('一覧表'!E26="","",23)</f>
      </c>
      <c r="P21" s="14">
        <f>'一覧表'!K26</f>
      </c>
      <c r="Q21" s="14">
        <f>IF(P21="","",'一覧表'!L26)</f>
      </c>
      <c r="R21" s="14"/>
      <c r="S21" s="14">
        <f t="shared" si="1"/>
      </c>
      <c r="T21" s="14">
        <f>'一覧表'!N26</f>
      </c>
      <c r="U21" s="14">
        <f>IF(T21="","",'一覧表'!O26)</f>
      </c>
      <c r="V21" s="14"/>
      <c r="W21" s="14">
        <f t="shared" si="2"/>
      </c>
      <c r="X21" s="14"/>
      <c r="Y21" s="14"/>
      <c r="Z21" s="14"/>
      <c r="AA21" s="14"/>
      <c r="AB21" s="14">
        <f>'一覧表'!AX26</f>
      </c>
      <c r="AC21" s="14"/>
      <c r="AD21" s="14"/>
      <c r="AE21" s="14"/>
      <c r="AF21" s="14">
        <f>'一覧表'!CA26</f>
      </c>
      <c r="AG21" s="14"/>
      <c r="AH21" s="34"/>
      <c r="AI21" s="15"/>
      <c r="AJ21" s="172">
        <f>IF('一覧表'!V26="","",'一覧表'!V26)</f>
      </c>
      <c r="AK21" s="172">
        <f>IF('一覧表'!AY26="","",'一覧表'!AY26)</f>
      </c>
      <c r="AL21" s="173">
        <f>IF(AJ21="",IF(AK21="","",VALUE(('一覧表'!CA26)&amp;('一覧表'!BA26))),VALUE(('一覧表'!AX26)&amp;('一覧表'!X26)))</f>
      </c>
      <c r="AM21" s="172">
        <f>IF(AJ21="",IF(AK21="","",VALUE(RIGHT('一覧表'!BZ26,1))),VALUE(RIGHT('一覧表'!AW26,1)))</f>
      </c>
      <c r="AN21" s="172">
        <f>IF(AJ21="",IF(AK21="","",VALUE(('一覧表'!CA26))),VALUE(('一覧表'!AX26)))</f>
      </c>
      <c r="AO21" s="172">
        <f>IF(AL21="","",VLOOKUP(AL21,'リレー個票'!$AG$1:$AK$24,5))</f>
      </c>
      <c r="AP21" s="172">
        <f t="shared" si="3"/>
      </c>
      <c r="AQ21" s="174">
        <f t="shared" si="4"/>
      </c>
    </row>
    <row r="22" spans="1:43" ht="15">
      <c r="A22" s="50">
        <f>'一覧表'!CD15</f>
        <v>0</v>
      </c>
      <c r="B22" s="44">
        <v>17</v>
      </c>
      <c r="C22" s="13">
        <f>IF('一覧表'!E27="","",'[1]所属'!$E$4)</f>
      </c>
      <c r="D22" s="14"/>
      <c r="E22" s="33"/>
      <c r="F22" s="33">
        <f>IF('一覧表'!E27="","",'一覧表'!D27)</f>
      </c>
      <c r="G22" s="14">
        <f>'一覧表'!E27</f>
      </c>
      <c r="H22" s="14">
        <f>IF('一覧表'!E27="","",ASC('[3]選手名簿'!$H23))</f>
      </c>
      <c r="I22" s="14">
        <f t="shared" si="0"/>
      </c>
      <c r="J22" s="14">
        <f>IF('一覧表'!G27="男",1,IF('一覧表'!G27="女",2,""))</f>
      </c>
      <c r="K22" s="14">
        <f>'一覧表'!H27</f>
      </c>
      <c r="L22" s="14">
        <f>IF('一覧表'!E27="","",'[3]選手名簿'!$K23)</f>
      </c>
      <c r="M22" s="14">
        <f>IF('一覧表'!E27="","",CONCATENATE('[3]選手名簿'!$L23,'[3]選手名簿'!$M23))</f>
      </c>
      <c r="N22" s="14">
        <f>IF('一覧表'!E27="","",'[1]所属'!$F$4)</f>
      </c>
      <c r="O22" s="46">
        <f>IF('一覧表'!E27="","",23)</f>
      </c>
      <c r="P22" s="14">
        <f>'一覧表'!K27</f>
      </c>
      <c r="Q22" s="14">
        <f>IF(P22="","",'一覧表'!L27)</f>
      </c>
      <c r="R22" s="14"/>
      <c r="S22" s="14">
        <f t="shared" si="1"/>
      </c>
      <c r="T22" s="14">
        <f>'一覧表'!N27</f>
      </c>
      <c r="U22" s="14">
        <f>IF(T22="","",'一覧表'!O27)</f>
      </c>
      <c r="V22" s="14"/>
      <c r="W22" s="14">
        <f t="shared" si="2"/>
      </c>
      <c r="X22" s="14"/>
      <c r="Y22" s="14"/>
      <c r="Z22" s="14"/>
      <c r="AA22" s="14"/>
      <c r="AB22" s="14">
        <f>'一覧表'!AX27</f>
      </c>
      <c r="AC22" s="14"/>
      <c r="AD22" s="14"/>
      <c r="AE22" s="14"/>
      <c r="AF22" s="14">
        <f>'一覧表'!CA27</f>
      </c>
      <c r="AG22" s="14"/>
      <c r="AH22" s="34"/>
      <c r="AI22" s="15"/>
      <c r="AJ22" s="172">
        <f>IF('一覧表'!V27="","",'一覧表'!V27)</f>
      </c>
      <c r="AK22" s="172">
        <f>IF('一覧表'!AY27="","",'一覧表'!AY27)</f>
      </c>
      <c r="AL22" s="173">
        <f>IF(AJ22="",IF(AK22="","",VALUE(('一覧表'!CA27)&amp;('一覧表'!BA27))),VALUE(('一覧表'!AX27)&amp;('一覧表'!X27)))</f>
      </c>
      <c r="AM22" s="172">
        <f>IF(AJ22="",IF(AK22="","",VALUE(RIGHT('一覧表'!BZ27,1))),VALUE(RIGHT('一覧表'!AW27,1)))</f>
      </c>
      <c r="AN22" s="172">
        <f>IF(AJ22="",IF(AK22="","",VALUE(('一覧表'!CA27))),VALUE(('一覧表'!AX27)))</f>
      </c>
      <c r="AO22" s="172">
        <f>IF(AL22="","",VLOOKUP(AL22,'リレー個票'!$AG$1:$AK$24,5))</f>
      </c>
      <c r="AP22" s="172">
        <f t="shared" si="3"/>
      </c>
      <c r="AQ22" s="174">
        <f t="shared" si="4"/>
      </c>
    </row>
    <row r="23" spans="1:43" ht="15">
      <c r="A23" s="50" t="e">
        <f>一覧表!#REF!</f>
        <v>#REF!</v>
      </c>
      <c r="B23" s="44">
        <v>18</v>
      </c>
      <c r="C23" s="13">
        <f>IF('一覧表'!E28="","",'[1]所属'!$E$4)</f>
      </c>
      <c r="D23" s="14"/>
      <c r="E23" s="33"/>
      <c r="F23" s="33">
        <f>IF('一覧表'!E28="","",'一覧表'!D28)</f>
      </c>
      <c r="G23" s="14">
        <f>'一覧表'!E28</f>
      </c>
      <c r="H23" s="14">
        <f>IF('一覧表'!E28="","",ASC('[3]選手名簿'!$H24))</f>
      </c>
      <c r="I23" s="14">
        <f t="shared" si="0"/>
      </c>
      <c r="J23" s="14">
        <f>IF('一覧表'!G28="男",1,IF('一覧表'!G28="女",2,""))</f>
      </c>
      <c r="K23" s="14">
        <f>'一覧表'!H28</f>
      </c>
      <c r="L23" s="14">
        <f>IF('一覧表'!E28="","",'[3]選手名簿'!$K24)</f>
      </c>
      <c r="M23" s="14">
        <f>IF('一覧表'!E28="","",CONCATENATE('[3]選手名簿'!$L24,'[3]選手名簿'!$M24))</f>
      </c>
      <c r="N23" s="14">
        <f>IF('一覧表'!E28="","",'[1]所属'!$F$4)</f>
      </c>
      <c r="O23" s="46">
        <f>IF('一覧表'!E28="","",23)</f>
      </c>
      <c r="P23" s="14">
        <f>'一覧表'!K28</f>
      </c>
      <c r="Q23" s="14">
        <f>IF(P23="","",'一覧表'!L28)</f>
      </c>
      <c r="R23" s="14"/>
      <c r="S23" s="14">
        <f t="shared" si="1"/>
      </c>
      <c r="T23" s="14">
        <f>'一覧表'!N28</f>
      </c>
      <c r="U23" s="14">
        <f>IF(T23="","",'一覧表'!O28)</f>
      </c>
      <c r="V23" s="14"/>
      <c r="W23" s="14">
        <f t="shared" si="2"/>
      </c>
      <c r="X23" s="14"/>
      <c r="Y23" s="14"/>
      <c r="Z23" s="14"/>
      <c r="AA23" s="14"/>
      <c r="AB23" s="14">
        <f>'一覧表'!AX28</f>
      </c>
      <c r="AC23" s="14"/>
      <c r="AD23" s="14"/>
      <c r="AE23" s="14"/>
      <c r="AF23" s="14">
        <f>'一覧表'!CA28</f>
      </c>
      <c r="AG23" s="14"/>
      <c r="AH23" s="34"/>
      <c r="AI23" s="15"/>
      <c r="AJ23" s="172">
        <f>IF('一覧表'!V28="","",'一覧表'!V28)</f>
      </c>
      <c r="AK23" s="172">
        <f>IF('一覧表'!AY28="","",'一覧表'!AY28)</f>
      </c>
      <c r="AL23" s="173">
        <f>IF(AJ23="",IF(AK23="","",VALUE(('一覧表'!CA28)&amp;('一覧表'!BA28))),VALUE(('一覧表'!AX28)&amp;('一覧表'!X28)))</f>
      </c>
      <c r="AM23" s="172">
        <f>IF(AJ23="",IF(AK23="","",VALUE(RIGHT('一覧表'!BZ28,1))),VALUE(RIGHT('一覧表'!AW28,1)))</f>
      </c>
      <c r="AN23" s="172">
        <f>IF(AJ23="",IF(AK23="","",VALUE(('一覧表'!CA28))),VALUE(('一覧表'!AX28)))</f>
      </c>
      <c r="AO23" s="172">
        <f>IF(AL23="","",VLOOKUP(AL23,'リレー個票'!$AG$1:$AK$24,5))</f>
      </c>
      <c r="AP23" s="172">
        <f t="shared" si="3"/>
      </c>
      <c r="AQ23" s="174">
        <f t="shared" si="4"/>
      </c>
    </row>
    <row r="24" spans="1:43" ht="15">
      <c r="A24" s="50"/>
      <c r="B24" s="44">
        <v>19</v>
      </c>
      <c r="C24" s="13">
        <f>IF('一覧表'!E29="","",'[1]所属'!$E$4)</f>
      </c>
      <c r="D24" s="14"/>
      <c r="E24" s="33"/>
      <c r="F24" s="33">
        <f>IF('一覧表'!E29="","",'一覧表'!D29)</f>
      </c>
      <c r="G24" s="14">
        <f>'一覧表'!E29</f>
      </c>
      <c r="H24" s="14">
        <f>IF('一覧表'!E29="","",ASC('[3]選手名簿'!$H25))</f>
      </c>
      <c r="I24" s="14">
        <f t="shared" si="0"/>
      </c>
      <c r="J24" s="14">
        <f>IF('一覧表'!G29="男",1,IF('一覧表'!G29="女",2,""))</f>
      </c>
      <c r="K24" s="14">
        <f>'一覧表'!H29</f>
      </c>
      <c r="L24" s="14">
        <f>IF('一覧表'!E29="","",'[3]選手名簿'!$K25)</f>
      </c>
      <c r="M24" s="14">
        <f>IF('一覧表'!E29="","",CONCATENATE('[3]選手名簿'!$L25,'[3]選手名簿'!$M25))</f>
      </c>
      <c r="N24" s="14">
        <f>IF('一覧表'!E29="","",'[1]所属'!$F$4)</f>
      </c>
      <c r="O24" s="46">
        <f>IF('一覧表'!E29="","",23)</f>
      </c>
      <c r="P24" s="14">
        <f>'一覧表'!K29</f>
      </c>
      <c r="Q24" s="14">
        <f>IF(P24="","",'一覧表'!L29)</f>
      </c>
      <c r="R24" s="14"/>
      <c r="S24" s="14">
        <f t="shared" si="1"/>
      </c>
      <c r="T24" s="14">
        <f>'一覧表'!N29</f>
      </c>
      <c r="U24" s="14">
        <f>IF(T24="","",'一覧表'!O29)</f>
      </c>
      <c r="V24" s="14"/>
      <c r="W24" s="14">
        <f t="shared" si="2"/>
      </c>
      <c r="X24" s="14"/>
      <c r="Y24" s="14"/>
      <c r="Z24" s="14"/>
      <c r="AA24" s="14"/>
      <c r="AB24" s="14">
        <f>'一覧表'!AX29</f>
      </c>
      <c r="AC24" s="14"/>
      <c r="AD24" s="14"/>
      <c r="AE24" s="14"/>
      <c r="AF24" s="14">
        <f>'一覧表'!CA29</f>
      </c>
      <c r="AG24" s="14"/>
      <c r="AH24" s="34"/>
      <c r="AI24" s="15"/>
      <c r="AJ24" s="172">
        <f>IF('一覧表'!V29="","",'一覧表'!V29)</f>
      </c>
      <c r="AK24" s="172">
        <f>IF('一覧表'!AY29="","",'一覧表'!AY29)</f>
      </c>
      <c r="AL24" s="173">
        <f>IF(AJ24="",IF(AK24="","",VALUE(('一覧表'!CA29)&amp;('一覧表'!BA29))),VALUE(('一覧表'!AX29)&amp;('一覧表'!X29)))</f>
      </c>
      <c r="AM24" s="172">
        <f>IF(AJ24="",IF(AK24="","",VALUE(RIGHT('一覧表'!BZ29,1))),VALUE(RIGHT('一覧表'!AW29,1)))</f>
      </c>
      <c r="AN24" s="172">
        <f>IF(AJ24="",IF(AK24="","",VALUE(('一覧表'!CA29))),VALUE(('一覧表'!AX29)))</f>
      </c>
      <c r="AO24" s="172">
        <f>IF(AL24="","",VLOOKUP(AL24,'リレー個票'!$AG$1:$AK$24,5))</f>
      </c>
      <c r="AP24" s="172">
        <f t="shared" si="3"/>
      </c>
      <c r="AQ24" s="174">
        <f t="shared" si="4"/>
      </c>
    </row>
    <row r="25" spans="1:43" ht="15">
      <c r="A25" s="50"/>
      <c r="B25" s="44">
        <v>20</v>
      </c>
      <c r="C25" s="13">
        <f>IF('一覧表'!E30="","",'[1]所属'!$E$4)</f>
      </c>
      <c r="D25" s="14"/>
      <c r="E25" s="33"/>
      <c r="F25" s="33">
        <f>IF('一覧表'!E30="","",'一覧表'!D30)</f>
      </c>
      <c r="G25" s="14">
        <f>'一覧表'!E30</f>
      </c>
      <c r="H25" s="14">
        <f>IF('一覧表'!E30="","",ASC('[3]選手名簿'!$H26))</f>
      </c>
      <c r="I25" s="14">
        <f t="shared" si="0"/>
      </c>
      <c r="J25" s="14">
        <f>IF('一覧表'!G30="男",1,IF('一覧表'!G30="女",2,""))</f>
      </c>
      <c r="K25" s="14">
        <f>'一覧表'!H30</f>
      </c>
      <c r="L25" s="14">
        <f>IF('一覧表'!E30="","",'[3]選手名簿'!$K26)</f>
      </c>
      <c r="M25" s="14">
        <f>IF('一覧表'!E30="","",CONCATENATE('[3]選手名簿'!$L26,'[3]選手名簿'!$M26))</f>
      </c>
      <c r="N25" s="14">
        <f>IF('一覧表'!E30="","",'[1]所属'!$F$4)</f>
      </c>
      <c r="O25" s="46">
        <f>IF('一覧表'!E30="","",23)</f>
      </c>
      <c r="P25" s="14">
        <f>'一覧表'!K30</f>
      </c>
      <c r="Q25" s="14">
        <f>IF(P25="","",'一覧表'!L30)</f>
      </c>
      <c r="R25" s="14"/>
      <c r="S25" s="14">
        <f t="shared" si="1"/>
      </c>
      <c r="T25" s="14">
        <f>'一覧表'!N30</f>
      </c>
      <c r="U25" s="14">
        <f>IF(T25="","",'一覧表'!O30)</f>
      </c>
      <c r="V25" s="14"/>
      <c r="W25" s="14">
        <f t="shared" si="2"/>
      </c>
      <c r="X25" s="14"/>
      <c r="Y25" s="14"/>
      <c r="Z25" s="14"/>
      <c r="AA25" s="14"/>
      <c r="AB25" s="14">
        <f>'一覧表'!AX30</f>
      </c>
      <c r="AC25" s="14"/>
      <c r="AD25" s="14"/>
      <c r="AE25" s="14"/>
      <c r="AF25" s="14">
        <f>'一覧表'!CA30</f>
      </c>
      <c r="AG25" s="14"/>
      <c r="AH25" s="34"/>
      <c r="AI25" s="15"/>
      <c r="AJ25" s="172">
        <f>IF('一覧表'!V30="","",'一覧表'!V30)</f>
      </c>
      <c r="AK25" s="172">
        <f>IF('一覧表'!AY30="","",'一覧表'!AY30)</f>
      </c>
      <c r="AL25" s="173">
        <f>IF(AJ25="",IF(AK25="","",VALUE(('一覧表'!CA30)&amp;('一覧表'!BA30))),VALUE(('一覧表'!AX30)&amp;('一覧表'!X30)))</f>
      </c>
      <c r="AM25" s="172">
        <f>IF(AJ25="",IF(AK25="","",VALUE(RIGHT('一覧表'!BZ30,1))),VALUE(RIGHT('一覧表'!AW30,1)))</f>
      </c>
      <c r="AN25" s="172">
        <f>IF(AJ25="",IF(AK25="","",VALUE(('一覧表'!CA30))),VALUE(('一覧表'!AX30)))</f>
      </c>
      <c r="AO25" s="172">
        <f>IF(AL25="","",VLOOKUP(AL25,'リレー個票'!$AG$1:$AK$24,5))</f>
      </c>
      <c r="AP25" s="172">
        <f t="shared" si="3"/>
      </c>
      <c r="AQ25" s="174">
        <f t="shared" si="4"/>
      </c>
    </row>
    <row r="26" spans="1:43" ht="15">
      <c r="A26" s="50">
        <f>'一覧表'!CD25</f>
        <v>0</v>
      </c>
      <c r="B26" s="44">
        <v>21</v>
      </c>
      <c r="C26" s="13">
        <f>IF('一覧表'!E31="","",'[1]所属'!$E$4)</f>
      </c>
      <c r="D26" s="14"/>
      <c r="E26" s="33"/>
      <c r="F26" s="33">
        <f>IF('一覧表'!E31="","",'一覧表'!D31)</f>
      </c>
      <c r="G26" s="14">
        <f>'一覧表'!E31</f>
      </c>
      <c r="H26" s="14">
        <f>IF('一覧表'!E31="","",ASC('[3]選手名簿'!$H27))</f>
      </c>
      <c r="I26" s="14">
        <f t="shared" si="0"/>
      </c>
      <c r="J26" s="14">
        <f>IF('一覧表'!G31="男",1,IF('一覧表'!G31="女",2,""))</f>
      </c>
      <c r="K26" s="14">
        <f>'一覧表'!H31</f>
      </c>
      <c r="L26" s="14">
        <f>IF('一覧表'!E31="","",'[3]選手名簿'!$K27)</f>
      </c>
      <c r="M26" s="14">
        <f>IF('一覧表'!E31="","",CONCATENATE('[3]選手名簿'!$L27,'[3]選手名簿'!$M27))</f>
      </c>
      <c r="N26" s="14">
        <f>IF('一覧表'!E31="","",'[1]所属'!$F$4)</f>
      </c>
      <c r="O26" s="46">
        <f>IF('一覧表'!E31="","",23)</f>
      </c>
      <c r="P26" s="14">
        <f>'一覧表'!K31</f>
      </c>
      <c r="Q26" s="14">
        <f>IF(P26="","",'一覧表'!L31)</f>
      </c>
      <c r="R26" s="14"/>
      <c r="S26" s="14">
        <f t="shared" si="1"/>
      </c>
      <c r="T26" s="14">
        <f>'一覧表'!N31</f>
      </c>
      <c r="U26" s="14">
        <f>IF(T26="","",'一覧表'!O31)</f>
      </c>
      <c r="V26" s="14"/>
      <c r="W26" s="14">
        <f t="shared" si="2"/>
      </c>
      <c r="X26" s="14"/>
      <c r="Y26" s="14"/>
      <c r="Z26" s="14"/>
      <c r="AA26" s="14"/>
      <c r="AB26" s="14">
        <f>'一覧表'!AX31</f>
      </c>
      <c r="AC26" s="14"/>
      <c r="AD26" s="14"/>
      <c r="AE26" s="14"/>
      <c r="AF26" s="14">
        <f>'一覧表'!CA31</f>
      </c>
      <c r="AG26" s="14"/>
      <c r="AH26" s="34"/>
      <c r="AI26" s="15"/>
      <c r="AJ26" s="172">
        <f>IF('一覧表'!V31="","",'一覧表'!V31)</f>
      </c>
      <c r="AK26" s="172">
        <f>IF('一覧表'!AY31="","",'一覧表'!AY31)</f>
      </c>
      <c r="AL26" s="173">
        <f>IF(AJ26="",IF(AK26="","",VALUE(('一覧表'!CA31)&amp;('一覧表'!BA31))),VALUE(('一覧表'!AX31)&amp;('一覧表'!X31)))</f>
      </c>
      <c r="AM26" s="172">
        <f>IF(AJ26="",IF(AK26="","",VALUE(RIGHT('一覧表'!BZ31,1))),VALUE(RIGHT('一覧表'!AW31,1)))</f>
      </c>
      <c r="AN26" s="172">
        <f>IF(AJ26="",IF(AK26="","",VALUE(('一覧表'!CA31))),VALUE(('一覧表'!AX31)))</f>
      </c>
      <c r="AO26" s="172">
        <f>IF(AL26="","",VLOOKUP(AL26,'リレー個票'!$AG$1:$AK$24,5))</f>
      </c>
      <c r="AP26" s="172">
        <f t="shared" si="3"/>
      </c>
      <c r="AQ26" s="174">
        <f t="shared" si="4"/>
      </c>
    </row>
    <row r="27" spans="1:43" ht="15">
      <c r="A27" s="50" t="str">
        <f>'一覧表'!CD34</f>
        <v>人</v>
      </c>
      <c r="B27" s="44">
        <v>22</v>
      </c>
      <c r="C27" s="13">
        <f>IF('一覧表'!E32="","",'[1]所属'!$E$4)</f>
      </c>
      <c r="D27" s="14"/>
      <c r="E27" s="33"/>
      <c r="F27" s="33">
        <f>IF('一覧表'!E32="","",'一覧表'!D32)</f>
      </c>
      <c r="G27" s="14">
        <f>'一覧表'!E32</f>
      </c>
      <c r="H27" s="14">
        <f>IF('一覧表'!E32="","",ASC('[3]選手名簿'!$H28))</f>
      </c>
      <c r="I27" s="14">
        <f t="shared" si="0"/>
      </c>
      <c r="J27" s="14">
        <f>IF('一覧表'!G32="男",1,IF('一覧表'!G32="女",2,""))</f>
      </c>
      <c r="K27" s="14">
        <f>'一覧表'!H32</f>
      </c>
      <c r="L27" s="14">
        <f>IF('一覧表'!E32="","",'[3]選手名簿'!$K28)</f>
      </c>
      <c r="M27" s="14">
        <f>IF('一覧表'!E32="","",CONCATENATE('[3]選手名簿'!$L28,'[3]選手名簿'!$M28))</f>
      </c>
      <c r="N27" s="14">
        <f>IF('一覧表'!E32="","",'[1]所属'!$F$4)</f>
      </c>
      <c r="O27" s="46">
        <f>IF('一覧表'!E32="","",23)</f>
      </c>
      <c r="P27" s="14">
        <f>'一覧表'!K32</f>
      </c>
      <c r="Q27" s="14">
        <f>IF(P27="","",'一覧表'!L32)</f>
      </c>
      <c r="R27" s="14"/>
      <c r="S27" s="14">
        <f t="shared" si="1"/>
      </c>
      <c r="T27" s="14">
        <f>'一覧表'!N32</f>
      </c>
      <c r="U27" s="14">
        <f>IF(T27="","",'一覧表'!O32)</f>
      </c>
      <c r="V27" s="14"/>
      <c r="W27" s="14">
        <f t="shared" si="2"/>
      </c>
      <c r="X27" s="14"/>
      <c r="Y27" s="14"/>
      <c r="Z27" s="14"/>
      <c r="AA27" s="14"/>
      <c r="AB27" s="14">
        <f>'一覧表'!AX32</f>
      </c>
      <c r="AC27" s="14"/>
      <c r="AD27" s="14"/>
      <c r="AE27" s="14"/>
      <c r="AF27" s="14">
        <f>'一覧表'!CA32</f>
      </c>
      <c r="AG27" s="14"/>
      <c r="AH27" s="34"/>
      <c r="AI27" s="15"/>
      <c r="AJ27" s="172">
        <f>IF('一覧表'!V32="","",'一覧表'!V32)</f>
      </c>
      <c r="AK27" s="172">
        <f>IF('一覧表'!AY32="","",'一覧表'!AY32)</f>
      </c>
      <c r="AL27" s="173">
        <f>IF(AJ27="",IF(AK27="","",VALUE(('一覧表'!CA32)&amp;('一覧表'!BA32))),VALUE(('一覧表'!AX32)&amp;('一覧表'!X32)))</f>
      </c>
      <c r="AM27" s="172">
        <f>IF(AJ27="",IF(AK27="","",VALUE(RIGHT('一覧表'!BZ32,1))),VALUE(RIGHT('一覧表'!AW32,1)))</f>
      </c>
      <c r="AN27" s="172">
        <f>IF(AJ27="",IF(AK27="","",VALUE(('一覧表'!CA32))),VALUE(('一覧表'!AX32)))</f>
      </c>
      <c r="AO27" s="172">
        <f>IF(AL27="","",VLOOKUP(AL27,'リレー個票'!$AG$1:$AK$24,5))</f>
      </c>
      <c r="AP27" s="172">
        <f t="shared" si="3"/>
      </c>
      <c r="AQ27" s="174">
        <f t="shared" si="4"/>
      </c>
    </row>
    <row r="28" spans="1:43" ht="15">
      <c r="A28" s="50">
        <f>'一覧表'!CD17</f>
        <v>0</v>
      </c>
      <c r="B28" s="44">
        <v>23</v>
      </c>
      <c r="C28" s="13">
        <f>IF('一覧表'!E33="","",'[1]所属'!$E$4)</f>
      </c>
      <c r="D28" s="14"/>
      <c r="E28" s="33"/>
      <c r="F28" s="33">
        <f>IF('一覧表'!E33="","",'一覧表'!D33)</f>
      </c>
      <c r="G28" s="14">
        <f>'一覧表'!E33</f>
      </c>
      <c r="H28" s="14">
        <f>IF('一覧表'!E33="","",ASC('[3]選手名簿'!$H29))</f>
      </c>
      <c r="I28" s="14">
        <f t="shared" si="0"/>
      </c>
      <c r="J28" s="14">
        <f>IF('一覧表'!G33="男",1,IF('一覧表'!G33="女",2,""))</f>
      </c>
      <c r="K28" s="14">
        <f>'一覧表'!H33</f>
      </c>
      <c r="L28" s="14">
        <f>IF('一覧表'!E33="","",'[3]選手名簿'!$K29)</f>
      </c>
      <c r="M28" s="14">
        <f>IF('一覧表'!E33="","",CONCATENATE('[3]選手名簿'!$L29,'[3]選手名簿'!$M29))</f>
      </c>
      <c r="N28" s="14">
        <f>IF('一覧表'!E33="","",'[1]所属'!$F$4)</f>
      </c>
      <c r="O28" s="46">
        <f>IF('一覧表'!E33="","",23)</f>
      </c>
      <c r="P28" s="14">
        <f>'一覧表'!K33</f>
      </c>
      <c r="Q28" s="14">
        <f>IF(P28="","",'一覧表'!L33)</f>
      </c>
      <c r="R28" s="14"/>
      <c r="S28" s="14">
        <f t="shared" si="1"/>
      </c>
      <c r="T28" s="14">
        <f>'一覧表'!N33</f>
      </c>
      <c r="U28" s="14">
        <f>IF(T28="","",'一覧表'!O33)</f>
      </c>
      <c r="V28" s="14"/>
      <c r="W28" s="14">
        <f t="shared" si="2"/>
      </c>
      <c r="X28" s="14"/>
      <c r="Y28" s="14"/>
      <c r="Z28" s="14"/>
      <c r="AA28" s="14"/>
      <c r="AB28" s="14">
        <f>'一覧表'!AX33</f>
      </c>
      <c r="AC28" s="14"/>
      <c r="AD28" s="14"/>
      <c r="AE28" s="14"/>
      <c r="AF28" s="14">
        <f>'一覧表'!CA33</f>
      </c>
      <c r="AG28" s="14"/>
      <c r="AH28" s="34"/>
      <c r="AI28" s="15"/>
      <c r="AJ28" s="172">
        <f>IF('一覧表'!V33="","",'一覧表'!V33)</f>
      </c>
      <c r="AK28" s="172">
        <f>IF('一覧表'!AY33="","",'一覧表'!AY33)</f>
      </c>
      <c r="AL28" s="173">
        <f>IF(AJ28="",IF(AK28="","",VALUE(('一覧表'!CA33)&amp;('一覧表'!BA33))),VALUE(('一覧表'!AX33)&amp;('一覧表'!X33)))</f>
      </c>
      <c r="AM28" s="172">
        <f>IF(AJ28="",IF(AK28="","",VALUE(RIGHT('一覧表'!BZ33,1))),VALUE(RIGHT('一覧表'!AW33,1)))</f>
      </c>
      <c r="AN28" s="172">
        <f>IF(AJ28="",IF(AK28="","",VALUE(('一覧表'!CA33))),VALUE(('一覧表'!AX33)))</f>
      </c>
      <c r="AO28" s="172">
        <f>IF(AL28="","",VLOOKUP(AL28,'リレー個票'!$AG$1:$AK$24,5))</f>
      </c>
      <c r="AP28" s="172">
        <f t="shared" si="3"/>
      </c>
      <c r="AQ28" s="174">
        <f t="shared" si="4"/>
      </c>
    </row>
    <row r="29" spans="1:43" ht="15">
      <c r="A29" s="50"/>
      <c r="B29" s="44">
        <v>24</v>
      </c>
      <c r="C29" s="13">
        <f>IF('一覧表'!E34="","",'[1]所属'!$E$4)</f>
      </c>
      <c r="D29" s="14"/>
      <c r="E29" s="33"/>
      <c r="F29" s="33">
        <f>IF('一覧表'!E34="","",'一覧表'!D34)</f>
      </c>
      <c r="G29" s="14">
        <f>'一覧表'!E34</f>
      </c>
      <c r="H29" s="14">
        <f>IF('一覧表'!E34="","",ASC('[3]選手名簿'!$H30))</f>
      </c>
      <c r="I29" s="14">
        <f t="shared" si="0"/>
      </c>
      <c r="J29" s="14">
        <f>IF('一覧表'!G34="男",1,IF('一覧表'!G34="女",2,""))</f>
      </c>
      <c r="K29" s="14">
        <f>'一覧表'!H34</f>
      </c>
      <c r="L29" s="14">
        <f>IF('一覧表'!E34="","",'[3]選手名簿'!$K30)</f>
      </c>
      <c r="M29" s="14">
        <f>IF('一覧表'!E34="","",CONCATENATE('[3]選手名簿'!$L30,'[3]選手名簿'!$M30))</f>
      </c>
      <c r="N29" s="14">
        <f>IF('一覧表'!E34="","",'[1]所属'!$F$4)</f>
      </c>
      <c r="O29" s="46">
        <f>IF('一覧表'!E34="","",23)</f>
      </c>
      <c r="P29" s="14">
        <f>'一覧表'!K34</f>
      </c>
      <c r="Q29" s="14">
        <f>IF(P29="","",'一覧表'!L34)</f>
      </c>
      <c r="R29" s="14"/>
      <c r="S29" s="14">
        <f t="shared" si="1"/>
      </c>
      <c r="T29" s="14">
        <f>'一覧表'!N34</f>
      </c>
      <c r="U29" s="14">
        <f>IF(T29="","",'一覧表'!O34)</f>
      </c>
      <c r="V29" s="14"/>
      <c r="W29" s="14">
        <f t="shared" si="2"/>
      </c>
      <c r="X29" s="14"/>
      <c r="Y29" s="14"/>
      <c r="Z29" s="14"/>
      <c r="AA29" s="14"/>
      <c r="AB29" s="14">
        <f>'一覧表'!AX34</f>
      </c>
      <c r="AC29" s="14"/>
      <c r="AD29" s="14"/>
      <c r="AE29" s="14"/>
      <c r="AF29" s="14">
        <f>'一覧表'!CA34</f>
      </c>
      <c r="AG29" s="14"/>
      <c r="AH29" s="34"/>
      <c r="AI29" s="15"/>
      <c r="AJ29" s="172">
        <f>IF('一覧表'!V34="","",'一覧表'!V34)</f>
      </c>
      <c r="AK29" s="172">
        <f>IF('一覧表'!AY34="","",'一覧表'!AY34)</f>
      </c>
      <c r="AL29" s="173">
        <f>IF(AJ29="",IF(AK29="","",VALUE(('一覧表'!CA34)&amp;('一覧表'!BA34))),VALUE(('一覧表'!AX34)&amp;('一覧表'!X34)))</f>
      </c>
      <c r="AM29" s="172">
        <f>IF(AJ29="",IF(AK29="","",VALUE(RIGHT('一覧表'!BZ34,1))),VALUE(RIGHT('一覧表'!AW34,1)))</f>
      </c>
      <c r="AN29" s="172">
        <f>IF(AJ29="",IF(AK29="","",VALUE(('一覧表'!CA34))),VALUE(('一覧表'!AX34)))</f>
      </c>
      <c r="AO29" s="172">
        <f>IF(AL29="","",VLOOKUP(AL29,'リレー個票'!$AG$1:$AK$24,5))</f>
      </c>
      <c r="AP29" s="172">
        <f t="shared" si="3"/>
      </c>
      <c r="AQ29" s="174">
        <f t="shared" si="4"/>
      </c>
    </row>
    <row r="30" spans="1:43" ht="15">
      <c r="A30" s="50" t="e">
        <f>一覧表!#REF!</f>
        <v>#REF!</v>
      </c>
      <c r="B30" s="44">
        <v>25</v>
      </c>
      <c r="C30" s="13">
        <f>IF('一覧表'!E35="","",'[1]所属'!$E$4)</f>
      </c>
      <c r="D30" s="14"/>
      <c r="E30" s="33"/>
      <c r="F30" s="33">
        <f>IF('一覧表'!E35="","",'一覧表'!D35)</f>
      </c>
      <c r="G30" s="14">
        <f>'一覧表'!E35</f>
      </c>
      <c r="H30" s="14">
        <f>IF('一覧表'!E35="","",ASC('[3]選手名簿'!$H31))</f>
      </c>
      <c r="I30" s="14">
        <f t="shared" si="0"/>
      </c>
      <c r="J30" s="14">
        <f>IF('一覧表'!G35="男",1,IF('一覧表'!G35="女",2,""))</f>
      </c>
      <c r="K30" s="14">
        <f>'一覧表'!H35</f>
      </c>
      <c r="L30" s="14">
        <f>IF('一覧表'!E35="","",'[3]選手名簿'!$K31)</f>
      </c>
      <c r="M30" s="14">
        <f>IF('一覧表'!E35="","",CONCATENATE('[3]選手名簿'!$L31,'[3]選手名簿'!$M31))</f>
      </c>
      <c r="N30" s="14">
        <f>IF('一覧表'!E35="","",'[1]所属'!$F$4)</f>
      </c>
      <c r="O30" s="46">
        <f>IF('一覧表'!E35="","",23)</f>
      </c>
      <c r="P30" s="14">
        <f>'一覧表'!K35</f>
      </c>
      <c r="Q30" s="14">
        <f>IF(P30="","",'一覧表'!L35)</f>
      </c>
      <c r="R30" s="14"/>
      <c r="S30" s="14">
        <f t="shared" si="1"/>
      </c>
      <c r="T30" s="14">
        <f>'一覧表'!N35</f>
      </c>
      <c r="U30" s="14">
        <f>IF(T30="","",'一覧表'!O35)</f>
      </c>
      <c r="V30" s="14"/>
      <c r="W30" s="14">
        <f t="shared" si="2"/>
      </c>
      <c r="X30" s="14"/>
      <c r="Y30" s="14"/>
      <c r="Z30" s="14"/>
      <c r="AA30" s="14"/>
      <c r="AB30" s="14">
        <f>'一覧表'!AX35</f>
      </c>
      <c r="AC30" s="14"/>
      <c r="AD30" s="14"/>
      <c r="AE30" s="14"/>
      <c r="AF30" s="14">
        <f>'一覧表'!CA35</f>
      </c>
      <c r="AG30" s="14"/>
      <c r="AH30" s="34"/>
      <c r="AI30" s="15"/>
      <c r="AJ30" s="172">
        <f>IF('一覧表'!V35="","",'一覧表'!V35)</f>
      </c>
      <c r="AK30" s="172">
        <f>IF('一覧表'!AY35="","",'一覧表'!AY35)</f>
      </c>
      <c r="AL30" s="173">
        <f>IF(AJ30="",IF(AK30="","",VALUE(('一覧表'!CA35)&amp;('一覧表'!BA35))),VALUE(('一覧表'!AX35)&amp;('一覧表'!X35)))</f>
      </c>
      <c r="AM30" s="172">
        <f>IF(AJ30="",IF(AK30="","",VALUE(RIGHT('一覧表'!BZ35,1))),VALUE(RIGHT('一覧表'!AW35,1)))</f>
      </c>
      <c r="AN30" s="172">
        <f>IF(AJ30="",IF(AK30="","",VALUE(('一覧表'!CA35))),VALUE(('一覧表'!AX35)))</f>
      </c>
      <c r="AO30" s="172">
        <f>IF(AL30="","",VLOOKUP(AL30,'リレー個票'!$AG$1:$AK$24,5))</f>
      </c>
      <c r="AP30" s="172">
        <f t="shared" si="3"/>
      </c>
      <c r="AQ30" s="174">
        <f t="shared" si="4"/>
      </c>
    </row>
    <row r="31" spans="1:43" ht="15">
      <c r="A31" s="50" t="e">
        <f>一覧表!#REF!</f>
        <v>#REF!</v>
      </c>
      <c r="B31" s="44">
        <v>26</v>
      </c>
      <c r="C31" s="13">
        <f>IF('一覧表'!E36="","",'[1]所属'!$E$4)</f>
      </c>
      <c r="D31" s="14"/>
      <c r="E31" s="33"/>
      <c r="F31" s="33">
        <f>IF('一覧表'!E36="","",'一覧表'!D36)</f>
      </c>
      <c r="G31" s="14">
        <f>'一覧表'!E36</f>
      </c>
      <c r="H31" s="14">
        <f>IF('一覧表'!E36="","",ASC('[3]選手名簿'!$H32))</f>
      </c>
      <c r="I31" s="14">
        <f t="shared" si="0"/>
      </c>
      <c r="J31" s="14">
        <f>IF('一覧表'!G36="男",1,IF('一覧表'!G36="女",2,""))</f>
      </c>
      <c r="K31" s="14">
        <f>'一覧表'!H36</f>
      </c>
      <c r="L31" s="14">
        <f>IF('一覧表'!E36="","",'[3]選手名簿'!$K32)</f>
      </c>
      <c r="M31" s="14">
        <f>IF('一覧表'!E36="","",CONCATENATE('[3]選手名簿'!$L32,'[3]選手名簿'!$M32))</f>
      </c>
      <c r="N31" s="14">
        <f>IF('一覧表'!E36="","",'[1]所属'!$F$4)</f>
      </c>
      <c r="O31" s="46">
        <f>IF('一覧表'!E36="","",23)</f>
      </c>
      <c r="P31" s="14">
        <f>'一覧表'!K36</f>
      </c>
      <c r="Q31" s="14">
        <f>IF(P31="","",'一覧表'!L36)</f>
      </c>
      <c r="R31" s="14"/>
      <c r="S31" s="14">
        <f t="shared" si="1"/>
      </c>
      <c r="T31" s="14">
        <f>'一覧表'!N36</f>
      </c>
      <c r="U31" s="14">
        <f>IF(T31="","",'一覧表'!O36)</f>
      </c>
      <c r="V31" s="14"/>
      <c r="W31" s="14">
        <f t="shared" si="2"/>
      </c>
      <c r="X31" s="14"/>
      <c r="Y31" s="14"/>
      <c r="Z31" s="14"/>
      <c r="AA31" s="14"/>
      <c r="AB31" s="14">
        <f>'一覧表'!AX36</f>
      </c>
      <c r="AC31" s="14"/>
      <c r="AD31" s="14"/>
      <c r="AE31" s="14"/>
      <c r="AF31" s="14">
        <f>'一覧表'!CA36</f>
      </c>
      <c r="AG31" s="14"/>
      <c r="AH31" s="34"/>
      <c r="AI31" s="15"/>
      <c r="AJ31" s="172">
        <f>IF('一覧表'!V36="","",'一覧表'!V36)</f>
      </c>
      <c r="AK31" s="172">
        <f>IF('一覧表'!AY36="","",'一覧表'!AY36)</f>
      </c>
      <c r="AL31" s="173">
        <f>IF(AJ31="",IF(AK31="","",VALUE(('一覧表'!CA36)&amp;('一覧表'!BA36))),VALUE(('一覧表'!AX36)&amp;('一覧表'!X36)))</f>
      </c>
      <c r="AM31" s="172">
        <f>IF(AJ31="",IF(AK31="","",VALUE(RIGHT('一覧表'!BZ36,1))),VALUE(RIGHT('一覧表'!AW36,1)))</f>
      </c>
      <c r="AN31" s="172">
        <f>IF(AJ31="",IF(AK31="","",VALUE(('一覧表'!CA36))),VALUE(('一覧表'!AX36)))</f>
      </c>
      <c r="AO31" s="172">
        <f>IF(AL31="","",VLOOKUP(AL31,'リレー個票'!$AG$1:$AK$24,5))</f>
      </c>
      <c r="AP31" s="172">
        <f t="shared" si="3"/>
      </c>
      <c r="AQ31" s="174">
        <f t="shared" si="4"/>
      </c>
    </row>
    <row r="32" spans="1:43" ht="15">
      <c r="A32" s="8"/>
      <c r="B32" s="44">
        <v>27</v>
      </c>
      <c r="C32" s="13">
        <f>IF('一覧表'!E37="","",'[1]所属'!$E$4)</f>
      </c>
      <c r="D32" s="14"/>
      <c r="E32" s="33"/>
      <c r="F32" s="33">
        <f>IF('一覧表'!E37="","",'一覧表'!D37)</f>
      </c>
      <c r="G32" s="14">
        <f>'一覧表'!E37</f>
      </c>
      <c r="H32" s="14">
        <f>IF('一覧表'!E37="","",ASC('[3]選手名簿'!$H33))</f>
      </c>
      <c r="I32" s="14">
        <f t="shared" si="0"/>
      </c>
      <c r="J32" s="14">
        <f>IF('一覧表'!G37="男",1,IF('一覧表'!G37="女",2,""))</f>
      </c>
      <c r="K32" s="14">
        <f>'一覧表'!H37</f>
      </c>
      <c r="L32" s="14">
        <f>IF('一覧表'!E37="","",'[3]選手名簿'!$K33)</f>
      </c>
      <c r="M32" s="14">
        <f>IF('一覧表'!E37="","",CONCATENATE('[3]選手名簿'!$L33,'[3]選手名簿'!$M33))</f>
      </c>
      <c r="N32" s="14">
        <f>IF('一覧表'!E37="","",'[1]所属'!$F$4)</f>
      </c>
      <c r="O32" s="46">
        <f>IF('一覧表'!E37="","",23)</f>
      </c>
      <c r="P32" s="14">
        <f>'一覧表'!K37</f>
      </c>
      <c r="Q32" s="14">
        <f>IF(P32="","",'一覧表'!L37)</f>
      </c>
      <c r="R32" s="14"/>
      <c r="S32" s="14">
        <f t="shared" si="1"/>
      </c>
      <c r="T32" s="14">
        <f>'一覧表'!N37</f>
      </c>
      <c r="U32" s="14">
        <f>IF(T32="","",'一覧表'!O37)</f>
      </c>
      <c r="V32" s="14"/>
      <c r="W32" s="14">
        <f t="shared" si="2"/>
      </c>
      <c r="X32" s="14"/>
      <c r="Y32" s="14"/>
      <c r="Z32" s="14"/>
      <c r="AA32" s="14"/>
      <c r="AB32" s="14">
        <f>'一覧表'!AX37</f>
      </c>
      <c r="AC32" s="14"/>
      <c r="AD32" s="14"/>
      <c r="AE32" s="14"/>
      <c r="AF32" s="14">
        <f>'一覧表'!CA37</f>
      </c>
      <c r="AG32" s="14"/>
      <c r="AH32" s="34"/>
      <c r="AI32" s="15"/>
      <c r="AJ32" s="172">
        <f>IF('一覧表'!V37="","",'一覧表'!V37)</f>
      </c>
      <c r="AK32" s="172">
        <f>IF('一覧表'!AY37="","",'一覧表'!AY37)</f>
      </c>
      <c r="AL32" s="173">
        <f>IF(AJ32="",IF(AK32="","",VALUE(('一覧表'!CA37)&amp;('一覧表'!BA37))),VALUE(('一覧表'!AX37)&amp;('一覧表'!X37)))</f>
      </c>
      <c r="AM32" s="172">
        <f>IF(AJ32="",IF(AK32="","",VALUE(RIGHT('一覧表'!BZ37,1))),VALUE(RIGHT('一覧表'!AW37,1)))</f>
      </c>
      <c r="AN32" s="172">
        <f>IF(AJ32="",IF(AK32="","",VALUE(('一覧表'!CA37))),VALUE(('一覧表'!AX37)))</f>
      </c>
      <c r="AO32" s="172">
        <f>IF(AL32="","",VLOOKUP(AL32,'リレー個票'!$AG$1:$AK$24,5))</f>
      </c>
      <c r="AP32" s="172">
        <f t="shared" si="3"/>
      </c>
      <c r="AQ32" s="174">
        <f t="shared" si="4"/>
      </c>
    </row>
    <row r="33" spans="1:43" ht="15">
      <c r="A33" s="8"/>
      <c r="B33" s="44">
        <v>28</v>
      </c>
      <c r="C33" s="13">
        <f>IF('一覧表'!E38="","",'[1]所属'!$E$4)</f>
      </c>
      <c r="D33" s="14"/>
      <c r="E33" s="33"/>
      <c r="F33" s="33">
        <f>IF('一覧表'!E38="","",'一覧表'!D38)</f>
      </c>
      <c r="G33" s="14">
        <f>'一覧表'!E38</f>
      </c>
      <c r="H33" s="14">
        <f>IF('一覧表'!E38="","",ASC('[3]選手名簿'!$H34))</f>
      </c>
      <c r="I33" s="14">
        <f t="shared" si="0"/>
      </c>
      <c r="J33" s="14">
        <f>IF('一覧表'!G38="男",1,IF('一覧表'!G38="女",2,""))</f>
      </c>
      <c r="K33" s="14">
        <f>'一覧表'!H38</f>
      </c>
      <c r="L33" s="14">
        <f>IF('一覧表'!E38="","",'[3]選手名簿'!$K34)</f>
      </c>
      <c r="M33" s="14">
        <f>IF('一覧表'!E38="","",CONCATENATE('[3]選手名簿'!$L34,'[3]選手名簿'!$M34))</f>
      </c>
      <c r="N33" s="14">
        <f>IF('一覧表'!E38="","",'[1]所属'!$F$4)</f>
      </c>
      <c r="O33" s="46">
        <f>IF('一覧表'!E38="","",23)</f>
      </c>
      <c r="P33" s="14">
        <f>'一覧表'!K38</f>
      </c>
      <c r="Q33" s="14">
        <f>IF(P33="","",'一覧表'!L38)</f>
      </c>
      <c r="R33" s="14"/>
      <c r="S33" s="14">
        <f t="shared" si="1"/>
      </c>
      <c r="T33" s="14">
        <f>'一覧表'!N38</f>
      </c>
      <c r="U33" s="14">
        <f>IF(T33="","",'一覧表'!O38)</f>
      </c>
      <c r="V33" s="14"/>
      <c r="W33" s="14">
        <f t="shared" si="2"/>
      </c>
      <c r="X33" s="14"/>
      <c r="Y33" s="14"/>
      <c r="Z33" s="14"/>
      <c r="AA33" s="14"/>
      <c r="AB33" s="14">
        <f>'一覧表'!AX38</f>
      </c>
      <c r="AC33" s="14"/>
      <c r="AD33" s="14"/>
      <c r="AE33" s="14"/>
      <c r="AF33" s="14">
        <f>'一覧表'!CA38</f>
      </c>
      <c r="AG33" s="14"/>
      <c r="AH33" s="34"/>
      <c r="AI33" s="15"/>
      <c r="AJ33" s="172">
        <f>IF('一覧表'!V38="","",'一覧表'!V38)</f>
      </c>
      <c r="AK33" s="172">
        <f>IF('一覧表'!AY38="","",'一覧表'!AY38)</f>
      </c>
      <c r="AL33" s="173">
        <f>IF(AJ33="",IF(AK33="","",VALUE(('一覧表'!CA38)&amp;('一覧表'!BA38))),VALUE(('一覧表'!AX38)&amp;('一覧表'!X38)))</f>
      </c>
      <c r="AM33" s="172">
        <f>IF(AJ33="",IF(AK33="","",VALUE(RIGHT('一覧表'!BZ38,1))),VALUE(RIGHT('一覧表'!AW38,1)))</f>
      </c>
      <c r="AN33" s="172">
        <f>IF(AJ33="",IF(AK33="","",VALUE(('一覧表'!CA38))),VALUE(('一覧表'!AX38)))</f>
      </c>
      <c r="AO33" s="172">
        <f>IF(AL33="","",VLOOKUP(AL33,'リレー個票'!$AG$1:$AK$24,5))</f>
      </c>
      <c r="AP33" s="172">
        <f t="shared" si="3"/>
      </c>
      <c r="AQ33" s="174">
        <f t="shared" si="4"/>
      </c>
    </row>
    <row r="34" spans="1:43" ht="15">
      <c r="A34" s="8"/>
      <c r="B34" s="44">
        <v>29</v>
      </c>
      <c r="C34" s="13">
        <f>IF('一覧表'!E39="","",'[1]所属'!$E$4)</f>
      </c>
      <c r="D34" s="14"/>
      <c r="E34" s="33"/>
      <c r="F34" s="33">
        <f>IF('一覧表'!E39="","",'一覧表'!D39)</f>
      </c>
      <c r="G34" s="14">
        <f>'一覧表'!E39</f>
      </c>
      <c r="H34" s="14">
        <f>IF('一覧表'!E39="","",ASC('[3]選手名簿'!$H35))</f>
      </c>
      <c r="I34" s="14">
        <f t="shared" si="0"/>
      </c>
      <c r="J34" s="14">
        <f>IF('一覧表'!G39="男",1,IF('一覧表'!G39="女",2,""))</f>
      </c>
      <c r="K34" s="14">
        <f>'一覧表'!H39</f>
      </c>
      <c r="L34" s="14">
        <f>IF('一覧表'!E39="","",'[3]選手名簿'!$K35)</f>
      </c>
      <c r="M34" s="14">
        <f>IF('一覧表'!E39="","",CONCATENATE('[3]選手名簿'!$L35,'[3]選手名簿'!$M35))</f>
      </c>
      <c r="N34" s="14">
        <f>IF('一覧表'!E39="","",'[1]所属'!$F$4)</f>
      </c>
      <c r="O34" s="46">
        <f>IF('一覧表'!E39="","",23)</f>
      </c>
      <c r="P34" s="14">
        <f>'一覧表'!K39</f>
      </c>
      <c r="Q34" s="14">
        <f>IF(P34="","",'一覧表'!L39)</f>
      </c>
      <c r="R34" s="14"/>
      <c r="S34" s="14">
        <f t="shared" si="1"/>
      </c>
      <c r="T34" s="14">
        <f>'一覧表'!N39</f>
      </c>
      <c r="U34" s="14">
        <f>IF(T34="","",'一覧表'!O39)</f>
      </c>
      <c r="V34" s="14"/>
      <c r="W34" s="14">
        <f t="shared" si="2"/>
      </c>
      <c r="X34" s="14"/>
      <c r="Y34" s="14"/>
      <c r="Z34" s="14"/>
      <c r="AA34" s="14"/>
      <c r="AB34" s="14">
        <f>'一覧表'!AX39</f>
      </c>
      <c r="AC34" s="14"/>
      <c r="AD34" s="14"/>
      <c r="AE34" s="14"/>
      <c r="AF34" s="14">
        <f>'一覧表'!CA39</f>
      </c>
      <c r="AG34" s="14"/>
      <c r="AH34" s="34"/>
      <c r="AI34" s="15"/>
      <c r="AJ34" s="172">
        <f>IF('一覧表'!V39="","",'一覧表'!V39)</f>
      </c>
      <c r="AK34" s="172">
        <f>IF('一覧表'!AY39="","",'一覧表'!AY39)</f>
      </c>
      <c r="AL34" s="173">
        <f>IF(AJ34="",IF(AK34="","",VALUE(('一覧表'!CA39)&amp;('一覧表'!BA39))),VALUE(('一覧表'!AX39)&amp;('一覧表'!X39)))</f>
      </c>
      <c r="AM34" s="172">
        <f>IF(AJ34="",IF(AK34="","",VALUE(RIGHT('一覧表'!BZ39,1))),VALUE(RIGHT('一覧表'!AW39,1)))</f>
      </c>
      <c r="AN34" s="172">
        <f>IF(AJ34="",IF(AK34="","",VALUE(('一覧表'!CA39))),VALUE(('一覧表'!AX39)))</f>
      </c>
      <c r="AO34" s="172">
        <f>IF(AL34="","",VLOOKUP(AL34,'リレー個票'!$AG$1:$AK$24,5))</f>
      </c>
      <c r="AP34" s="172">
        <f t="shared" si="3"/>
      </c>
      <c r="AQ34" s="174">
        <f t="shared" si="4"/>
      </c>
    </row>
    <row r="35" spans="2:43" ht="15">
      <c r="B35" s="44">
        <v>30</v>
      </c>
      <c r="C35" s="13">
        <f>IF('一覧表'!E40="","",'[1]所属'!$E$4)</f>
      </c>
      <c r="D35" s="14"/>
      <c r="E35" s="33"/>
      <c r="F35" s="33">
        <f>IF('一覧表'!E40="","",'一覧表'!D40)</f>
      </c>
      <c r="G35" s="14">
        <f>'一覧表'!E40</f>
      </c>
      <c r="H35" s="14">
        <f>IF('一覧表'!E40="","",ASC('[3]選手名簿'!$H36))</f>
      </c>
      <c r="I35" s="14">
        <f t="shared" si="0"/>
      </c>
      <c r="J35" s="14">
        <f>IF('一覧表'!G40="男",1,IF('一覧表'!G40="女",2,""))</f>
      </c>
      <c r="K35" s="14">
        <f>'一覧表'!H40</f>
      </c>
      <c r="L35" s="14">
        <f>IF('一覧表'!E40="","",'[3]選手名簿'!$K36)</f>
      </c>
      <c r="M35" s="14">
        <f>IF('一覧表'!E40="","",CONCATENATE('[3]選手名簿'!$L36,'[3]選手名簿'!$M36))</f>
      </c>
      <c r="N35" s="14">
        <f>IF('一覧表'!E40="","",'[1]所属'!$F$4)</f>
      </c>
      <c r="O35" s="46">
        <f>IF('一覧表'!E40="","",23)</f>
      </c>
      <c r="P35" s="14">
        <f>'一覧表'!K40</f>
      </c>
      <c r="Q35" s="14">
        <f>IF(P35="","",'一覧表'!L40)</f>
      </c>
      <c r="R35" s="14"/>
      <c r="S35" s="14">
        <f t="shared" si="1"/>
      </c>
      <c r="T35" s="14">
        <f>'一覧表'!N40</f>
      </c>
      <c r="U35" s="14">
        <f>IF(T35="","",'一覧表'!O40)</f>
      </c>
      <c r="V35" s="14"/>
      <c r="W35" s="14">
        <f t="shared" si="2"/>
      </c>
      <c r="X35" s="14"/>
      <c r="Y35" s="14"/>
      <c r="Z35" s="14"/>
      <c r="AA35" s="14"/>
      <c r="AB35" s="14">
        <f>'一覧表'!AX40</f>
      </c>
      <c r="AC35" s="14"/>
      <c r="AD35" s="14"/>
      <c r="AE35" s="14"/>
      <c r="AF35" s="14">
        <f>'一覧表'!CA40</f>
      </c>
      <c r="AG35" s="14"/>
      <c r="AH35" s="34"/>
      <c r="AI35" s="15"/>
      <c r="AJ35" s="172">
        <f>IF('一覧表'!V40="","",'一覧表'!V40)</f>
      </c>
      <c r="AK35" s="172">
        <f>IF('一覧表'!AY40="","",'一覧表'!AY40)</f>
      </c>
      <c r="AL35" s="173">
        <f>IF(AJ35="",IF(AK35="","",VALUE(('一覧表'!CA40)&amp;('一覧表'!BA40))),VALUE(('一覧表'!AX40)&amp;('一覧表'!X40)))</f>
      </c>
      <c r="AM35" s="172">
        <f>IF(AJ35="",IF(AK35="","",VALUE(RIGHT('一覧表'!BZ40,1))),VALUE(RIGHT('一覧表'!AW40,1)))</f>
      </c>
      <c r="AN35" s="172">
        <f>IF(AJ35="",IF(AK35="","",VALUE(('一覧表'!CA40))),VALUE(('一覧表'!AX40)))</f>
      </c>
      <c r="AO35" s="172">
        <f>IF(AL35="","",VLOOKUP(AL35,'リレー個票'!$AG$1:$AK$24,5))</f>
      </c>
      <c r="AP35" s="172">
        <f t="shared" si="3"/>
      </c>
      <c r="AQ35" s="174">
        <f t="shared" si="4"/>
      </c>
    </row>
    <row r="36" spans="2:43" ht="15">
      <c r="B36" s="44">
        <v>31</v>
      </c>
      <c r="C36" s="13">
        <f>IF('一覧表'!E41="","",'[1]所属'!$E$4)</f>
      </c>
      <c r="D36" s="14"/>
      <c r="E36" s="33"/>
      <c r="F36" s="33">
        <f>IF('一覧表'!E41="","",'一覧表'!D41)</f>
      </c>
      <c r="G36" s="14">
        <f>'一覧表'!E41</f>
      </c>
      <c r="H36" s="14">
        <f>IF('一覧表'!E41="","",ASC('[3]選手名簿'!$H37))</f>
      </c>
      <c r="I36" s="14">
        <f t="shared" si="0"/>
      </c>
      <c r="J36" s="14">
        <f>IF('一覧表'!G41="男",1,IF('一覧表'!G41="女",2,""))</f>
      </c>
      <c r="K36" s="14">
        <f>'一覧表'!H41</f>
      </c>
      <c r="L36" s="14">
        <f>IF('一覧表'!E41="","",'[3]選手名簿'!$K37)</f>
      </c>
      <c r="M36" s="14">
        <f>IF('一覧表'!E41="","",CONCATENATE('[3]選手名簿'!$L37,'[3]選手名簿'!$M37))</f>
      </c>
      <c r="N36" s="14">
        <f>IF('一覧表'!E41="","",'[1]所属'!$F$4)</f>
      </c>
      <c r="O36" s="46">
        <f>IF('一覧表'!E41="","",23)</f>
      </c>
      <c r="P36" s="14">
        <f>'一覧表'!K41</f>
      </c>
      <c r="Q36" s="14">
        <f>IF(P36="","",'一覧表'!L41)</f>
      </c>
      <c r="R36" s="14"/>
      <c r="S36" s="14">
        <f t="shared" si="1"/>
      </c>
      <c r="T36" s="14">
        <f>'一覧表'!N41</f>
      </c>
      <c r="U36" s="14">
        <f>IF(T36="","",'一覧表'!O41)</f>
      </c>
      <c r="V36" s="14"/>
      <c r="W36" s="14">
        <f t="shared" si="2"/>
      </c>
      <c r="X36" s="14"/>
      <c r="Y36" s="14"/>
      <c r="Z36" s="14"/>
      <c r="AA36" s="14"/>
      <c r="AB36" s="14">
        <f>'一覧表'!AX41</f>
      </c>
      <c r="AC36" s="14"/>
      <c r="AD36" s="14"/>
      <c r="AE36" s="14"/>
      <c r="AF36" s="14">
        <f>'一覧表'!CA41</f>
      </c>
      <c r="AG36" s="14"/>
      <c r="AH36" s="34"/>
      <c r="AI36" s="15"/>
      <c r="AJ36" s="172">
        <f>IF('一覧表'!V41="","",'一覧表'!V41)</f>
      </c>
      <c r="AK36" s="172">
        <f>IF('一覧表'!AY41="","",'一覧表'!AY41)</f>
      </c>
      <c r="AL36" s="173">
        <f>IF(AJ36="",IF(AK36="","",VALUE(('一覧表'!CA41)&amp;('一覧表'!BA41))),VALUE(('一覧表'!AX41)&amp;('一覧表'!X41)))</f>
      </c>
      <c r="AM36" s="172">
        <f>IF(AJ36="",IF(AK36="","",VALUE(RIGHT('一覧表'!BZ41,1))),VALUE(RIGHT('一覧表'!AW41,1)))</f>
      </c>
      <c r="AN36" s="172">
        <f>IF(AJ36="",IF(AK36="","",VALUE(('一覧表'!CA41))),VALUE(('一覧表'!AX41)))</f>
      </c>
      <c r="AO36" s="172">
        <f>IF(AL36="","",VLOOKUP(AL36,'リレー個票'!$AG$1:$AK$24,5))</f>
      </c>
      <c r="AP36" s="172">
        <f t="shared" si="3"/>
      </c>
      <c r="AQ36" s="174">
        <f t="shared" si="4"/>
      </c>
    </row>
    <row r="37" spans="2:43" ht="15">
      <c r="B37" s="44">
        <v>32</v>
      </c>
      <c r="C37" s="13">
        <f>IF('一覧表'!E42="","",'[1]所属'!$E$4)</f>
      </c>
      <c r="D37" s="14"/>
      <c r="E37" s="33"/>
      <c r="F37" s="33">
        <f>IF('一覧表'!E42="","",'一覧表'!D42)</f>
      </c>
      <c r="G37" s="14">
        <f>'一覧表'!E42</f>
      </c>
      <c r="H37" s="14">
        <f>IF('一覧表'!E42="","",ASC('[3]選手名簿'!$H38))</f>
      </c>
      <c r="I37" s="14">
        <f t="shared" si="0"/>
      </c>
      <c r="J37" s="14">
        <f>IF('一覧表'!G42="男",1,IF('一覧表'!G42="女",2,""))</f>
      </c>
      <c r="K37" s="14">
        <f>'一覧表'!H42</f>
      </c>
      <c r="L37" s="14">
        <f>IF('一覧表'!E42="","",'[3]選手名簿'!$K38)</f>
      </c>
      <c r="M37" s="14">
        <f>IF('一覧表'!E42="","",CONCATENATE('[3]選手名簿'!$L38,'[3]選手名簿'!$M38))</f>
      </c>
      <c r="N37" s="14">
        <f>IF('一覧表'!E42="","",'[1]所属'!$F$4)</f>
      </c>
      <c r="O37" s="46">
        <f>IF('一覧表'!E42="","",23)</f>
      </c>
      <c r="P37" s="14">
        <f>'一覧表'!K42</f>
      </c>
      <c r="Q37" s="14">
        <f>IF(P37="","",'一覧表'!L42)</f>
      </c>
      <c r="R37" s="14"/>
      <c r="S37" s="14">
        <f t="shared" si="1"/>
      </c>
      <c r="T37" s="14">
        <f>'一覧表'!N42</f>
      </c>
      <c r="U37" s="14">
        <f>IF(T37="","",'一覧表'!O42)</f>
      </c>
      <c r="V37" s="14"/>
      <c r="W37" s="14">
        <f t="shared" si="2"/>
      </c>
      <c r="X37" s="14"/>
      <c r="Y37" s="14"/>
      <c r="Z37" s="14"/>
      <c r="AA37" s="14"/>
      <c r="AB37" s="14">
        <f>'一覧表'!AX42</f>
      </c>
      <c r="AC37" s="14"/>
      <c r="AD37" s="14"/>
      <c r="AE37" s="14"/>
      <c r="AF37" s="14">
        <f>'一覧表'!CA42</f>
      </c>
      <c r="AG37" s="14"/>
      <c r="AH37" s="34"/>
      <c r="AI37" s="15"/>
      <c r="AJ37" s="172">
        <f>IF('一覧表'!V42="","",'一覧表'!V42)</f>
      </c>
      <c r="AK37" s="172">
        <f>IF('一覧表'!AY42="","",'一覧表'!AY42)</f>
      </c>
      <c r="AL37" s="173">
        <f>IF(AJ37="",IF(AK37="","",VALUE(('一覧表'!CA42)&amp;('一覧表'!BA42))),VALUE(('一覧表'!AX42)&amp;('一覧表'!X42)))</f>
      </c>
      <c r="AM37" s="172">
        <f>IF(AJ37="",IF(AK37="","",VALUE(RIGHT('一覧表'!BZ42,1))),VALUE(RIGHT('一覧表'!AW42,1)))</f>
      </c>
      <c r="AN37" s="172">
        <f>IF(AJ37="",IF(AK37="","",VALUE(('一覧表'!CA42))),VALUE(('一覧表'!AX42)))</f>
      </c>
      <c r="AO37" s="172">
        <f>IF(AL37="","",VLOOKUP(AL37,'リレー個票'!$AG$1:$AK$24,5))</f>
      </c>
      <c r="AP37" s="172">
        <f t="shared" si="3"/>
      </c>
      <c r="AQ37" s="174">
        <f t="shared" si="4"/>
      </c>
    </row>
    <row r="38" spans="2:43" ht="15">
      <c r="B38" s="44">
        <v>33</v>
      </c>
      <c r="C38" s="13">
        <f>IF('一覧表'!E43="","",'[1]所属'!$E$4)</f>
      </c>
      <c r="D38" s="14"/>
      <c r="E38" s="33"/>
      <c r="F38" s="33">
        <f>IF('一覧表'!E43="","",'一覧表'!D43)</f>
      </c>
      <c r="G38" s="14">
        <f>'一覧表'!E43</f>
      </c>
      <c r="H38" s="14">
        <f>IF('一覧表'!E43="","",ASC('[3]選手名簿'!$H39))</f>
      </c>
      <c r="I38" s="14">
        <f t="shared" si="0"/>
      </c>
      <c r="J38" s="14">
        <f>IF('一覧表'!G43="男",1,IF('一覧表'!G43="女",2,""))</f>
      </c>
      <c r="K38" s="14">
        <f>'一覧表'!H43</f>
      </c>
      <c r="L38" s="14">
        <f>IF('一覧表'!E43="","",'[3]選手名簿'!$K39)</f>
      </c>
      <c r="M38" s="14">
        <f>IF('一覧表'!E43="","",CONCATENATE('[3]選手名簿'!$L39,'[3]選手名簿'!$M39))</f>
      </c>
      <c r="N38" s="14">
        <f>IF('一覧表'!E43="","",'[1]所属'!$F$4)</f>
      </c>
      <c r="O38" s="46">
        <f>IF('一覧表'!E43="","",23)</f>
      </c>
      <c r="P38" s="14">
        <f>'一覧表'!K43</f>
      </c>
      <c r="Q38" s="14">
        <f>IF(P38="","",'一覧表'!L43)</f>
      </c>
      <c r="R38" s="14"/>
      <c r="S38" s="14">
        <f t="shared" si="1"/>
      </c>
      <c r="T38" s="14">
        <f>'一覧表'!N43</f>
      </c>
      <c r="U38" s="14">
        <f>IF(T38="","",'一覧表'!O43)</f>
      </c>
      <c r="V38" s="14"/>
      <c r="W38" s="14">
        <f t="shared" si="2"/>
      </c>
      <c r="X38" s="14"/>
      <c r="Y38" s="14"/>
      <c r="Z38" s="14"/>
      <c r="AA38" s="14"/>
      <c r="AB38" s="14">
        <f>'一覧表'!AX43</f>
      </c>
      <c r="AC38" s="14"/>
      <c r="AD38" s="14"/>
      <c r="AE38" s="14"/>
      <c r="AF38" s="14">
        <f>'一覧表'!CA43</f>
      </c>
      <c r="AG38" s="14"/>
      <c r="AH38" s="34"/>
      <c r="AI38" s="15"/>
      <c r="AJ38" s="172">
        <f>IF('一覧表'!V43="","",'一覧表'!V43)</f>
      </c>
      <c r="AK38" s="172">
        <f>IF('一覧表'!AY43="","",'一覧表'!AY43)</f>
      </c>
      <c r="AL38" s="173">
        <f>IF(AJ38="",IF(AK38="","",VALUE(('一覧表'!CA43)&amp;('一覧表'!BA43))),VALUE(('一覧表'!AX43)&amp;('一覧表'!X43)))</f>
      </c>
      <c r="AM38" s="172">
        <f>IF(AJ38="",IF(AK38="","",VALUE(RIGHT('一覧表'!BZ43,1))),VALUE(RIGHT('一覧表'!AW43,1)))</f>
      </c>
      <c r="AN38" s="172">
        <f>IF(AJ38="",IF(AK38="","",VALUE(('一覧表'!CA43))),VALUE(('一覧表'!AX43)))</f>
      </c>
      <c r="AO38" s="172">
        <f>IF(AL38="","",VLOOKUP(AL38,'リレー個票'!$AG$1:$AK$24,5))</f>
      </c>
      <c r="AP38" s="172">
        <f t="shared" si="3"/>
      </c>
      <c r="AQ38" s="174">
        <f t="shared" si="4"/>
      </c>
    </row>
    <row r="39" spans="2:43" ht="15">
      <c r="B39" s="44">
        <v>34</v>
      </c>
      <c r="C39" s="13">
        <f>IF('一覧表'!E44="","",'[1]所属'!$E$4)</f>
      </c>
      <c r="D39" s="14"/>
      <c r="E39" s="33"/>
      <c r="F39" s="33">
        <f>IF('一覧表'!E44="","",'一覧表'!D44)</f>
      </c>
      <c r="G39" s="14">
        <f>'一覧表'!E44</f>
      </c>
      <c r="H39" s="14">
        <f>IF('一覧表'!E44="","",ASC('[3]選手名簿'!$H40))</f>
      </c>
      <c r="I39" s="14">
        <f t="shared" si="0"/>
      </c>
      <c r="J39" s="14">
        <f>IF('一覧表'!G44="男",1,IF('一覧表'!G44="女",2,""))</f>
      </c>
      <c r="K39" s="14">
        <f>'一覧表'!H44</f>
      </c>
      <c r="L39" s="14">
        <f>IF('一覧表'!E44="","",'[3]選手名簿'!$K40)</f>
      </c>
      <c r="M39" s="14">
        <f>IF('一覧表'!E44="","",CONCATENATE('[3]選手名簿'!$L40,'[3]選手名簿'!$M40))</f>
      </c>
      <c r="N39" s="14">
        <f>IF('一覧表'!E44="","",'[1]所属'!$F$4)</f>
      </c>
      <c r="O39" s="46">
        <f>IF('一覧表'!E44="","",23)</f>
      </c>
      <c r="P39" s="14">
        <f>'一覧表'!K44</f>
      </c>
      <c r="Q39" s="14">
        <f>IF(P39="","",'一覧表'!L44)</f>
      </c>
      <c r="R39" s="14"/>
      <c r="S39" s="14">
        <f t="shared" si="1"/>
      </c>
      <c r="T39" s="14">
        <f>'一覧表'!N44</f>
      </c>
      <c r="U39" s="14">
        <f>IF(T39="","",'一覧表'!O44)</f>
      </c>
      <c r="V39" s="14"/>
      <c r="W39" s="14">
        <f t="shared" si="2"/>
      </c>
      <c r="X39" s="14"/>
      <c r="Y39" s="14"/>
      <c r="Z39" s="14"/>
      <c r="AA39" s="14"/>
      <c r="AB39" s="14">
        <f>'一覧表'!AX44</f>
      </c>
      <c r="AC39" s="14"/>
      <c r="AD39" s="14"/>
      <c r="AE39" s="14"/>
      <c r="AF39" s="14">
        <f>'一覧表'!CA44</f>
      </c>
      <c r="AG39" s="14"/>
      <c r="AH39" s="34"/>
      <c r="AI39" s="15"/>
      <c r="AJ39" s="172">
        <f>IF('一覧表'!V44="","",'一覧表'!V44)</f>
      </c>
      <c r="AK39" s="172">
        <f>IF('一覧表'!AY44="","",'一覧表'!AY44)</f>
      </c>
      <c r="AL39" s="173">
        <f>IF(AJ39="",IF(AK39="","",VALUE(('一覧表'!CA44)&amp;('一覧表'!BA44))),VALUE(('一覧表'!AX44)&amp;('一覧表'!X44)))</f>
      </c>
      <c r="AM39" s="172">
        <f>IF(AJ39="",IF(AK39="","",VALUE(RIGHT('一覧表'!BZ44,1))),VALUE(RIGHT('一覧表'!AW44,1)))</f>
      </c>
      <c r="AN39" s="172">
        <f>IF(AJ39="",IF(AK39="","",VALUE(('一覧表'!CA44))),VALUE(('一覧表'!AX44)))</f>
      </c>
      <c r="AO39" s="172">
        <f>IF(AL39="","",VLOOKUP(AL39,'リレー個票'!$AG$1:$AK$24,5))</f>
      </c>
      <c r="AP39" s="172">
        <f t="shared" si="3"/>
      </c>
      <c r="AQ39" s="174">
        <f t="shared" si="4"/>
      </c>
    </row>
    <row r="40" spans="2:43" ht="15">
      <c r="B40" s="44">
        <v>35</v>
      </c>
      <c r="C40" s="13">
        <f>IF('一覧表'!E45="","",'[1]所属'!$E$4)</f>
      </c>
      <c r="D40" s="14"/>
      <c r="E40" s="33"/>
      <c r="F40" s="33">
        <f>IF('一覧表'!E45="","",'一覧表'!D45)</f>
      </c>
      <c r="G40" s="14">
        <f>'一覧表'!E45</f>
      </c>
      <c r="H40" s="14">
        <f>IF('一覧表'!E45="","",ASC('[3]選手名簿'!$H41))</f>
      </c>
      <c r="I40" s="14">
        <f t="shared" si="0"/>
      </c>
      <c r="J40" s="14">
        <f>IF('一覧表'!G45="男",1,IF('一覧表'!G45="女",2,""))</f>
      </c>
      <c r="K40" s="14">
        <f>'一覧表'!H45</f>
      </c>
      <c r="L40" s="14">
        <f>IF('一覧表'!E45="","",'[3]選手名簿'!$K41)</f>
      </c>
      <c r="M40" s="14">
        <f>IF('一覧表'!E45="","",CONCATENATE('[3]選手名簿'!$L41,'[3]選手名簿'!$M41))</f>
      </c>
      <c r="N40" s="14">
        <f>IF('一覧表'!E45="","",'[1]所属'!$F$4)</f>
      </c>
      <c r="O40" s="46">
        <f>IF('一覧表'!E45="","",23)</f>
      </c>
      <c r="P40" s="14">
        <f>'一覧表'!K45</f>
      </c>
      <c r="Q40" s="14">
        <f>IF(P40="","",'一覧表'!L45)</f>
      </c>
      <c r="R40" s="14"/>
      <c r="S40" s="14">
        <f t="shared" si="1"/>
      </c>
      <c r="T40" s="14">
        <f>'一覧表'!N45</f>
      </c>
      <c r="U40" s="14">
        <f>IF(T40="","",'一覧表'!O45)</f>
      </c>
      <c r="V40" s="14"/>
      <c r="W40" s="14">
        <f t="shared" si="2"/>
      </c>
      <c r="X40" s="14"/>
      <c r="Y40" s="14"/>
      <c r="Z40" s="14"/>
      <c r="AA40" s="14"/>
      <c r="AB40" s="14">
        <f>'一覧表'!AX45</f>
      </c>
      <c r="AC40" s="14"/>
      <c r="AD40" s="14"/>
      <c r="AE40" s="14"/>
      <c r="AF40" s="14">
        <f>'一覧表'!CA45</f>
      </c>
      <c r="AG40" s="14"/>
      <c r="AH40" s="34"/>
      <c r="AI40" s="15"/>
      <c r="AJ40" s="172">
        <f>IF('一覧表'!V45="","",'一覧表'!V45)</f>
      </c>
      <c r="AK40" s="172">
        <f>IF('一覧表'!AY45="","",'一覧表'!AY45)</f>
      </c>
      <c r="AL40" s="173">
        <f>IF(AJ40="",IF(AK40="","",VALUE(('一覧表'!CA45)&amp;('一覧表'!BA45))),VALUE(('一覧表'!AX45)&amp;('一覧表'!X45)))</f>
      </c>
      <c r="AM40" s="172">
        <f>IF(AJ40="",IF(AK40="","",VALUE(RIGHT('一覧表'!BZ45,1))),VALUE(RIGHT('一覧表'!AW45,1)))</f>
      </c>
      <c r="AN40" s="172">
        <f>IF(AJ40="",IF(AK40="","",VALUE(('一覧表'!CA45))),VALUE(('一覧表'!AX45)))</f>
      </c>
      <c r="AO40" s="172">
        <f>IF(AL40="","",VLOOKUP(AL40,'リレー個票'!$AG$1:$AK$24,5))</f>
      </c>
      <c r="AP40" s="172">
        <f t="shared" si="3"/>
      </c>
      <c r="AQ40" s="174">
        <f t="shared" si="4"/>
      </c>
    </row>
    <row r="41" spans="2:43" ht="15">
      <c r="B41" s="44">
        <v>36</v>
      </c>
      <c r="C41" s="13">
        <f>IF('一覧表'!E46="","",'[1]所属'!$E$4)</f>
      </c>
      <c r="D41" s="14"/>
      <c r="E41" s="33"/>
      <c r="F41" s="33">
        <f>IF('一覧表'!E46="","",'一覧表'!D46)</f>
      </c>
      <c r="G41" s="14">
        <f>'一覧表'!E46</f>
      </c>
      <c r="H41" s="14">
        <f>IF('一覧表'!E46="","",ASC('[3]選手名簿'!$H42))</f>
      </c>
      <c r="I41" s="14">
        <f t="shared" si="0"/>
      </c>
      <c r="J41" s="14">
        <f>IF('一覧表'!G46="男",1,IF('一覧表'!G46="女",2,""))</f>
      </c>
      <c r="K41" s="14">
        <f>'一覧表'!H46</f>
      </c>
      <c r="L41" s="14">
        <f>IF('一覧表'!E46="","",'[3]選手名簿'!$K42)</f>
      </c>
      <c r="M41" s="14">
        <f>IF('一覧表'!E46="","",CONCATENATE('[3]選手名簿'!$L42,'[3]選手名簿'!$M42))</f>
      </c>
      <c r="N41" s="14">
        <f>IF('一覧表'!E46="","",'[1]所属'!$F$4)</f>
      </c>
      <c r="O41" s="46">
        <f>IF('一覧表'!E46="","",23)</f>
      </c>
      <c r="P41" s="14">
        <f>'一覧表'!K46</f>
      </c>
      <c r="Q41" s="14">
        <f>IF(P41="","",'一覧表'!L46)</f>
      </c>
      <c r="R41" s="14"/>
      <c r="S41" s="14">
        <f t="shared" si="1"/>
      </c>
      <c r="T41" s="14">
        <f>'一覧表'!N46</f>
      </c>
      <c r="U41" s="14">
        <f>IF(T41="","",'一覧表'!O46)</f>
      </c>
      <c r="V41" s="14"/>
      <c r="W41" s="14">
        <f t="shared" si="2"/>
      </c>
      <c r="X41" s="14"/>
      <c r="Y41" s="14"/>
      <c r="Z41" s="14"/>
      <c r="AA41" s="14"/>
      <c r="AB41" s="14">
        <f>'一覧表'!AX46</f>
      </c>
      <c r="AC41" s="14"/>
      <c r="AD41" s="14"/>
      <c r="AE41" s="14"/>
      <c r="AF41" s="14">
        <f>'一覧表'!CA46</f>
      </c>
      <c r="AG41" s="14"/>
      <c r="AH41" s="34"/>
      <c r="AI41" s="15"/>
      <c r="AJ41" s="172">
        <f>IF('一覧表'!V46="","",'一覧表'!V46)</f>
      </c>
      <c r="AK41" s="172">
        <f>IF('一覧表'!AY46="","",'一覧表'!AY46)</f>
      </c>
      <c r="AL41" s="173">
        <f>IF(AJ41="",IF(AK41="","",VALUE(('一覧表'!CA46)&amp;('一覧表'!BA46))),VALUE(('一覧表'!AX46)&amp;('一覧表'!X46)))</f>
      </c>
      <c r="AM41" s="172">
        <f>IF(AJ41="",IF(AK41="","",VALUE(RIGHT('一覧表'!BZ46,1))),VALUE(RIGHT('一覧表'!AW46,1)))</f>
      </c>
      <c r="AN41" s="172">
        <f>IF(AJ41="",IF(AK41="","",VALUE(('一覧表'!CA46))),VALUE(('一覧表'!AX46)))</f>
      </c>
      <c r="AO41" s="172">
        <f>IF(AL41="","",VLOOKUP(AL41,'リレー個票'!$AG$1:$AK$24,5))</f>
      </c>
      <c r="AP41" s="172">
        <f t="shared" si="3"/>
      </c>
      <c r="AQ41" s="174">
        <f t="shared" si="4"/>
      </c>
    </row>
    <row r="42" spans="2:43" ht="15">
      <c r="B42" s="44">
        <v>37</v>
      </c>
      <c r="C42" s="13">
        <f>IF('一覧表'!E47="","",'[1]所属'!$E$4)</f>
      </c>
      <c r="D42" s="14"/>
      <c r="E42" s="33"/>
      <c r="F42" s="33">
        <f>IF('一覧表'!E47="","",'一覧表'!D47)</f>
      </c>
      <c r="G42" s="14">
        <f>'一覧表'!E47</f>
      </c>
      <c r="H42" s="14">
        <f>IF('一覧表'!E47="","",ASC('[3]選手名簿'!$H43))</f>
      </c>
      <c r="I42" s="14">
        <f t="shared" si="0"/>
      </c>
      <c r="J42" s="14">
        <f>IF('一覧表'!G47="男",1,IF('一覧表'!G47="女",2,""))</f>
      </c>
      <c r="K42" s="14">
        <f>'一覧表'!H47</f>
      </c>
      <c r="L42" s="14">
        <f>IF('一覧表'!E47="","",'[3]選手名簿'!$K43)</f>
      </c>
      <c r="M42" s="14">
        <f>IF('一覧表'!E47="","",CONCATENATE('[3]選手名簿'!$L43,'[3]選手名簿'!$M43))</f>
      </c>
      <c r="N42" s="14">
        <f>IF('一覧表'!E47="","",'[1]所属'!$F$4)</f>
      </c>
      <c r="O42" s="46">
        <f>IF('一覧表'!E47="","",23)</f>
      </c>
      <c r="P42" s="14">
        <f>'一覧表'!K47</f>
      </c>
      <c r="Q42" s="14">
        <f>IF(P42="","",'一覧表'!L47)</f>
      </c>
      <c r="R42" s="14"/>
      <c r="S42" s="14">
        <f t="shared" si="1"/>
      </c>
      <c r="T42" s="14">
        <f>'一覧表'!N47</f>
      </c>
      <c r="U42" s="14">
        <f>IF(T42="","",'一覧表'!O47)</f>
      </c>
      <c r="V42" s="14"/>
      <c r="W42" s="14">
        <f t="shared" si="2"/>
      </c>
      <c r="X42" s="14"/>
      <c r="Y42" s="14"/>
      <c r="Z42" s="14"/>
      <c r="AA42" s="14"/>
      <c r="AB42" s="14">
        <f>'一覧表'!AX47</f>
      </c>
      <c r="AC42" s="14"/>
      <c r="AD42" s="14"/>
      <c r="AE42" s="14"/>
      <c r="AF42" s="14">
        <f>'一覧表'!CA47</f>
      </c>
      <c r="AG42" s="14"/>
      <c r="AH42" s="34"/>
      <c r="AI42" s="15"/>
      <c r="AJ42" s="172">
        <f>IF('一覧表'!V47="","",'一覧表'!V47)</f>
      </c>
      <c r="AK42" s="172">
        <f>IF('一覧表'!AY47="","",'一覧表'!AY47)</f>
      </c>
      <c r="AL42" s="173">
        <f>IF(AJ42="",IF(AK42="","",VALUE(('一覧表'!CA47)&amp;('一覧表'!BA47))),VALUE(('一覧表'!AX47)&amp;('一覧表'!X47)))</f>
      </c>
      <c r="AM42" s="172">
        <f>IF(AJ42="",IF(AK42="","",VALUE(RIGHT('一覧表'!BZ47,1))),VALUE(RIGHT('一覧表'!AW47,1)))</f>
      </c>
      <c r="AN42" s="172">
        <f>IF(AJ42="",IF(AK42="","",VALUE(('一覧表'!CA47))),VALUE(('一覧表'!AX47)))</f>
      </c>
      <c r="AO42" s="172">
        <f>IF(AL42="","",VLOOKUP(AL42,'リレー個票'!$AG$1:$AK$24,5))</f>
      </c>
      <c r="AP42" s="172">
        <f t="shared" si="3"/>
      </c>
      <c r="AQ42" s="174">
        <f t="shared" si="4"/>
      </c>
    </row>
    <row r="43" spans="2:43" ht="15">
      <c r="B43" s="44">
        <v>38</v>
      </c>
      <c r="C43" s="13">
        <f>IF('一覧表'!E48="","",'[1]所属'!$E$4)</f>
      </c>
      <c r="D43" s="14"/>
      <c r="E43" s="33"/>
      <c r="F43" s="33">
        <f>IF('一覧表'!E48="","",'一覧表'!D48)</f>
      </c>
      <c r="G43" s="14">
        <f>'一覧表'!E48</f>
      </c>
      <c r="H43" s="14">
        <f>IF('一覧表'!E48="","",ASC('[3]選手名簿'!$H44))</f>
      </c>
      <c r="I43" s="14">
        <f t="shared" si="0"/>
      </c>
      <c r="J43" s="14">
        <f>IF('一覧表'!G48="男",1,IF('一覧表'!G48="女",2,""))</f>
      </c>
      <c r="K43" s="14">
        <f>'一覧表'!H48</f>
      </c>
      <c r="L43" s="14">
        <f>IF('一覧表'!E48="","",'[3]選手名簿'!$K44)</f>
      </c>
      <c r="M43" s="14">
        <f>IF('一覧表'!E48="","",CONCATENATE('[3]選手名簿'!$L44,'[3]選手名簿'!$M44))</f>
      </c>
      <c r="N43" s="14">
        <f>IF('一覧表'!E48="","",'[1]所属'!$F$4)</f>
      </c>
      <c r="O43" s="46">
        <f>IF('一覧表'!E48="","",23)</f>
      </c>
      <c r="P43" s="14">
        <f>'一覧表'!K48</f>
      </c>
      <c r="Q43" s="14">
        <f>IF(P43="","",'一覧表'!L48)</f>
      </c>
      <c r="R43" s="14"/>
      <c r="S43" s="14">
        <f t="shared" si="1"/>
      </c>
      <c r="T43" s="14">
        <f>'一覧表'!N48</f>
      </c>
      <c r="U43" s="14">
        <f>IF(T43="","",'一覧表'!O48)</f>
      </c>
      <c r="V43" s="14"/>
      <c r="W43" s="14">
        <f t="shared" si="2"/>
      </c>
      <c r="X43" s="14"/>
      <c r="Y43" s="14"/>
      <c r="Z43" s="14"/>
      <c r="AA43" s="14"/>
      <c r="AB43" s="14">
        <f>'一覧表'!AX48</f>
      </c>
      <c r="AC43" s="14"/>
      <c r="AD43" s="14"/>
      <c r="AE43" s="14"/>
      <c r="AF43" s="14">
        <f>'一覧表'!CA48</f>
      </c>
      <c r="AG43" s="14"/>
      <c r="AH43" s="34"/>
      <c r="AI43" s="15"/>
      <c r="AJ43" s="172">
        <f>IF('一覧表'!V48="","",'一覧表'!V48)</f>
      </c>
      <c r="AK43" s="172">
        <f>IF('一覧表'!AY48="","",'一覧表'!AY48)</f>
      </c>
      <c r="AL43" s="173">
        <f>IF(AJ43="",IF(AK43="","",VALUE(('一覧表'!CA48)&amp;('一覧表'!BA48))),VALUE(('一覧表'!AX48)&amp;('一覧表'!X48)))</f>
      </c>
      <c r="AM43" s="172">
        <f>IF(AJ43="",IF(AK43="","",VALUE(RIGHT('一覧表'!BZ48,1))),VALUE(RIGHT('一覧表'!AW48,1)))</f>
      </c>
      <c r="AN43" s="172">
        <f>IF(AJ43="",IF(AK43="","",VALUE(('一覧表'!CA48))),VALUE(('一覧表'!AX48)))</f>
      </c>
      <c r="AO43" s="172">
        <f>IF(AL43="","",VLOOKUP(AL43,'リレー個票'!$AG$1:$AK$24,5))</f>
      </c>
      <c r="AP43" s="172">
        <f t="shared" si="3"/>
      </c>
      <c r="AQ43" s="174">
        <f t="shared" si="4"/>
      </c>
    </row>
    <row r="44" spans="2:43" ht="15">
      <c r="B44" s="44">
        <v>39</v>
      </c>
      <c r="C44" s="13">
        <f>IF('一覧表'!E49="","",'[1]所属'!$E$4)</f>
      </c>
      <c r="D44" s="14"/>
      <c r="E44" s="33"/>
      <c r="F44" s="33">
        <f>IF('一覧表'!E49="","",'一覧表'!D49)</f>
      </c>
      <c r="G44" s="14">
        <f>'一覧表'!E49</f>
      </c>
      <c r="H44" s="14">
        <f>IF('一覧表'!E49="","",ASC('[3]選手名簿'!$H45))</f>
      </c>
      <c r="I44" s="14">
        <f t="shared" si="0"/>
      </c>
      <c r="J44" s="14">
        <f>IF('一覧表'!G49="男",1,IF('一覧表'!G49="女",2,""))</f>
      </c>
      <c r="K44" s="14">
        <f>'一覧表'!H49</f>
      </c>
      <c r="L44" s="14">
        <f>IF('一覧表'!E49="","",'[3]選手名簿'!$K45)</f>
      </c>
      <c r="M44" s="14">
        <f>IF('一覧表'!E49="","",CONCATENATE('[3]選手名簿'!$L45,'[3]選手名簿'!$M45))</f>
      </c>
      <c r="N44" s="14">
        <f>IF('一覧表'!E49="","",'[1]所属'!$F$4)</f>
      </c>
      <c r="O44" s="46">
        <f>IF('一覧表'!E49="","",23)</f>
      </c>
      <c r="P44" s="14">
        <f>'一覧表'!K49</f>
      </c>
      <c r="Q44" s="14">
        <f>IF(P44="","",'一覧表'!L49)</f>
      </c>
      <c r="R44" s="14"/>
      <c r="S44" s="14">
        <f t="shared" si="1"/>
      </c>
      <c r="T44" s="14">
        <f>'一覧表'!N49</f>
      </c>
      <c r="U44" s="14">
        <f>IF(T44="","",'一覧表'!O49)</f>
      </c>
      <c r="V44" s="14"/>
      <c r="W44" s="14">
        <f t="shared" si="2"/>
      </c>
      <c r="X44" s="14"/>
      <c r="Y44" s="14"/>
      <c r="Z44" s="14"/>
      <c r="AA44" s="14"/>
      <c r="AB44" s="14">
        <f>'一覧表'!AX49</f>
      </c>
      <c r="AC44" s="14"/>
      <c r="AD44" s="14"/>
      <c r="AE44" s="14"/>
      <c r="AF44" s="14">
        <f>'一覧表'!CA49</f>
      </c>
      <c r="AG44" s="14"/>
      <c r="AH44" s="34"/>
      <c r="AI44" s="15"/>
      <c r="AJ44" s="172">
        <f>IF('一覧表'!V49="","",'一覧表'!V49)</f>
      </c>
      <c r="AK44" s="172">
        <f>IF('一覧表'!AY49="","",'一覧表'!AY49)</f>
      </c>
      <c r="AL44" s="173">
        <f>IF(AJ44="",IF(AK44="","",VALUE(('一覧表'!CA49)&amp;('一覧表'!BA49))),VALUE(('一覧表'!AX49)&amp;('一覧表'!X49)))</f>
      </c>
      <c r="AM44" s="172">
        <f>IF(AJ44="",IF(AK44="","",VALUE(RIGHT('一覧表'!BZ49,1))),VALUE(RIGHT('一覧表'!AW49,1)))</f>
      </c>
      <c r="AN44" s="172">
        <f>IF(AJ44="",IF(AK44="","",VALUE(('一覧表'!CA49))),VALUE(('一覧表'!AX49)))</f>
      </c>
      <c r="AO44" s="172">
        <f>IF(AL44="","",VLOOKUP(AL44,'リレー個票'!$AG$1:$AK$24,5))</f>
      </c>
      <c r="AP44" s="172">
        <f t="shared" si="3"/>
      </c>
      <c r="AQ44" s="174">
        <f t="shared" si="4"/>
      </c>
    </row>
    <row r="45" spans="2:43" ht="15">
      <c r="B45" s="44">
        <v>40</v>
      </c>
      <c r="C45" s="13">
        <f>IF('一覧表'!E50="","",'[1]所属'!$E$4)</f>
      </c>
      <c r="D45" s="14"/>
      <c r="E45" s="33"/>
      <c r="F45" s="33">
        <f>IF('一覧表'!E50="","",'一覧表'!D50)</f>
      </c>
      <c r="G45" s="14">
        <f>'一覧表'!E50</f>
      </c>
      <c r="H45" s="14">
        <f>IF('一覧表'!E50="","",ASC('[3]選手名簿'!$H46))</f>
      </c>
      <c r="I45" s="14">
        <f t="shared" si="0"/>
      </c>
      <c r="J45" s="14">
        <f>IF('一覧表'!G50="男",1,IF('一覧表'!G50="女",2,""))</f>
      </c>
      <c r="K45" s="14">
        <f>'一覧表'!H50</f>
      </c>
      <c r="L45" s="14">
        <f>IF('一覧表'!E50="","",'[3]選手名簿'!$K46)</f>
      </c>
      <c r="M45" s="14">
        <f>IF('一覧表'!E50="","",CONCATENATE('[3]選手名簿'!$L46,'[3]選手名簿'!$M46))</f>
      </c>
      <c r="N45" s="14">
        <f>IF('一覧表'!E50="","",'[1]所属'!$F$4)</f>
      </c>
      <c r="O45" s="46">
        <f>IF('一覧表'!E50="","",23)</f>
      </c>
      <c r="P45" s="14">
        <f>'一覧表'!K50</f>
      </c>
      <c r="Q45" s="14">
        <f>IF(P45="","",'一覧表'!L50)</f>
      </c>
      <c r="R45" s="14"/>
      <c r="S45" s="14">
        <f t="shared" si="1"/>
      </c>
      <c r="T45" s="14">
        <f>'一覧表'!N50</f>
      </c>
      <c r="U45" s="14">
        <f>IF(T45="","",'一覧表'!O50)</f>
      </c>
      <c r="V45" s="14"/>
      <c r="W45" s="14">
        <f t="shared" si="2"/>
      </c>
      <c r="X45" s="14"/>
      <c r="Y45" s="14"/>
      <c r="Z45" s="14"/>
      <c r="AA45" s="14"/>
      <c r="AB45" s="14">
        <f>'一覧表'!AX50</f>
      </c>
      <c r="AC45" s="14"/>
      <c r="AD45" s="14"/>
      <c r="AE45" s="14"/>
      <c r="AF45" s="14">
        <f>'一覧表'!CA50</f>
      </c>
      <c r="AG45" s="14"/>
      <c r="AH45" s="34"/>
      <c r="AI45" s="15"/>
      <c r="AJ45" s="172">
        <f>IF('一覧表'!V50="","",'一覧表'!V50)</f>
      </c>
      <c r="AK45" s="172">
        <f>IF('一覧表'!AY50="","",'一覧表'!AY50)</f>
      </c>
      <c r="AL45" s="173">
        <f>IF(AJ45="",IF(AK45="","",VALUE(('一覧表'!CA50)&amp;('一覧表'!BA50))),VALUE(('一覧表'!AX50)&amp;('一覧表'!X50)))</f>
      </c>
      <c r="AM45" s="172">
        <f>IF(AJ45="",IF(AK45="","",VALUE(RIGHT('一覧表'!BZ50,1))),VALUE(RIGHT('一覧表'!AW50,1)))</f>
      </c>
      <c r="AN45" s="172">
        <f>IF(AJ45="",IF(AK45="","",VALUE(('一覧表'!CA50))),VALUE(('一覧表'!AX50)))</f>
      </c>
      <c r="AO45" s="172">
        <f>IF(AL45="","",VLOOKUP(AL45,'リレー個票'!$AG$1:$AK$24,5))</f>
      </c>
      <c r="AP45" s="172">
        <f t="shared" si="3"/>
      </c>
      <c r="AQ45" s="174">
        <f t="shared" si="4"/>
      </c>
    </row>
    <row r="46" spans="2:43" ht="15">
      <c r="B46" s="44">
        <v>41</v>
      </c>
      <c r="C46" s="13">
        <f>IF('一覧表'!E51="","",'[1]所属'!$E$4)</f>
      </c>
      <c r="D46" s="14"/>
      <c r="E46" s="33"/>
      <c r="F46" s="33">
        <f>IF('一覧表'!E51="","",'一覧表'!D51)</f>
      </c>
      <c r="G46" s="14">
        <f>'一覧表'!E51</f>
      </c>
      <c r="H46" s="14">
        <f>IF('一覧表'!E51="","",ASC('[3]選手名簿'!$H47))</f>
      </c>
      <c r="I46" s="14">
        <f t="shared" si="0"/>
      </c>
      <c r="J46" s="14">
        <f>IF('一覧表'!G51="男",1,IF('一覧表'!G51="女",2,""))</f>
      </c>
      <c r="K46" s="14">
        <f>'一覧表'!H51</f>
      </c>
      <c r="L46" s="14">
        <f>IF('一覧表'!E51="","",'[3]選手名簿'!$K47)</f>
      </c>
      <c r="M46" s="14">
        <f>IF('一覧表'!E51="","",CONCATENATE('[3]選手名簿'!$L47,'[3]選手名簿'!$M47))</f>
      </c>
      <c r="N46" s="14">
        <f>IF('一覧表'!E51="","",'[1]所属'!$F$4)</f>
      </c>
      <c r="O46" s="46">
        <f>IF('一覧表'!E51="","",23)</f>
      </c>
      <c r="P46" s="14">
        <f>'一覧表'!K51</f>
      </c>
      <c r="Q46" s="14">
        <f>IF(P46="","",'一覧表'!L51)</f>
      </c>
      <c r="R46" s="14"/>
      <c r="S46" s="14">
        <f t="shared" si="1"/>
      </c>
      <c r="T46" s="14">
        <f>'一覧表'!N51</f>
      </c>
      <c r="U46" s="14">
        <f>IF(T46="","",'一覧表'!O51)</f>
      </c>
      <c r="V46" s="14"/>
      <c r="W46" s="14">
        <f t="shared" si="2"/>
      </c>
      <c r="X46" s="14"/>
      <c r="Y46" s="14"/>
      <c r="Z46" s="14"/>
      <c r="AA46" s="14"/>
      <c r="AB46" s="14">
        <f>'一覧表'!AX51</f>
      </c>
      <c r="AC46" s="14"/>
      <c r="AD46" s="14"/>
      <c r="AE46" s="14"/>
      <c r="AF46" s="14">
        <f>'一覧表'!CA51</f>
      </c>
      <c r="AG46" s="14"/>
      <c r="AH46" s="34"/>
      <c r="AI46" s="15"/>
      <c r="AJ46" s="172">
        <f>IF('一覧表'!V51="","",'一覧表'!V51)</f>
      </c>
      <c r="AK46" s="172">
        <f>IF('一覧表'!AY51="","",'一覧表'!AY51)</f>
      </c>
      <c r="AL46" s="173">
        <f>IF(AJ46="",IF(AK46="","",VALUE(('一覧表'!CA51)&amp;('一覧表'!BA51))),VALUE(('一覧表'!AX51)&amp;('一覧表'!X51)))</f>
      </c>
      <c r="AM46" s="172">
        <f>IF(AJ46="",IF(AK46="","",VALUE(RIGHT('一覧表'!BZ51,1))),VALUE(RIGHT('一覧表'!AW51,1)))</f>
      </c>
      <c r="AN46" s="172">
        <f>IF(AJ46="",IF(AK46="","",VALUE(('一覧表'!CA51))),VALUE(('一覧表'!AX51)))</f>
      </c>
      <c r="AO46" s="172">
        <f>IF(AL46="","",VLOOKUP(AL46,'リレー個票'!$AG$1:$AK$24,5))</f>
      </c>
      <c r="AP46" s="172">
        <f t="shared" si="3"/>
      </c>
      <c r="AQ46" s="174">
        <f t="shared" si="4"/>
      </c>
    </row>
    <row r="47" spans="2:43" ht="15">
      <c r="B47" s="44">
        <v>42</v>
      </c>
      <c r="C47" s="13">
        <f>IF('一覧表'!E52="","",'[1]所属'!$E$4)</f>
      </c>
      <c r="D47" s="14"/>
      <c r="E47" s="33"/>
      <c r="F47" s="33">
        <f>IF('一覧表'!E52="","",'一覧表'!D52)</f>
      </c>
      <c r="G47" s="14">
        <f>'一覧表'!E52</f>
      </c>
      <c r="H47" s="14">
        <f>IF('一覧表'!E52="","",ASC('[3]選手名簿'!$H48))</f>
      </c>
      <c r="I47" s="14">
        <f t="shared" si="0"/>
      </c>
      <c r="J47" s="14">
        <f>IF('一覧表'!G52="男",1,IF('一覧表'!G52="女",2,""))</f>
      </c>
      <c r="K47" s="14">
        <f>'一覧表'!H52</f>
      </c>
      <c r="L47" s="14">
        <f>IF('一覧表'!E52="","",'[3]選手名簿'!$K48)</f>
      </c>
      <c r="M47" s="14">
        <f>IF('一覧表'!E52="","",CONCATENATE('[3]選手名簿'!$L48,'[3]選手名簿'!$M48))</f>
      </c>
      <c r="N47" s="14">
        <f>IF('一覧表'!E52="","",'[1]所属'!$F$4)</f>
      </c>
      <c r="O47" s="46">
        <f>IF('一覧表'!E52="","",23)</f>
      </c>
      <c r="P47" s="14">
        <f>'一覧表'!K52</f>
      </c>
      <c r="Q47" s="14">
        <f>IF(P47="","",'一覧表'!L52)</f>
      </c>
      <c r="R47" s="14"/>
      <c r="S47" s="14">
        <f t="shared" si="1"/>
      </c>
      <c r="T47" s="14">
        <f>'一覧表'!N52</f>
      </c>
      <c r="U47" s="14">
        <f>IF(T47="","",'一覧表'!O52)</f>
      </c>
      <c r="V47" s="14"/>
      <c r="W47" s="14">
        <f t="shared" si="2"/>
      </c>
      <c r="X47" s="14"/>
      <c r="Y47" s="14"/>
      <c r="Z47" s="14"/>
      <c r="AA47" s="14"/>
      <c r="AB47" s="14">
        <f>'一覧表'!AX52</f>
      </c>
      <c r="AC47" s="14"/>
      <c r="AD47" s="14"/>
      <c r="AE47" s="14"/>
      <c r="AF47" s="14">
        <f>'一覧表'!CA52</f>
      </c>
      <c r="AG47" s="14"/>
      <c r="AH47" s="34"/>
      <c r="AI47" s="15"/>
      <c r="AJ47" s="172">
        <f>IF('一覧表'!V52="","",'一覧表'!V52)</f>
      </c>
      <c r="AK47" s="172">
        <f>IF('一覧表'!AY52="","",'一覧表'!AY52)</f>
      </c>
      <c r="AL47" s="173">
        <f>IF(AJ47="",IF(AK47="","",VALUE(('一覧表'!CA52)&amp;('一覧表'!BA52))),VALUE(('一覧表'!AX52)&amp;('一覧表'!X52)))</f>
      </c>
      <c r="AM47" s="172">
        <f>IF(AJ47="",IF(AK47="","",VALUE(RIGHT('一覧表'!BZ52,1))),VALUE(RIGHT('一覧表'!AW52,1)))</f>
      </c>
      <c r="AN47" s="172">
        <f>IF(AJ47="",IF(AK47="","",VALUE(('一覧表'!CA52))),VALUE(('一覧表'!AX52)))</f>
      </c>
      <c r="AO47" s="172">
        <f>IF(AL47="","",VLOOKUP(AL47,'リレー個票'!$AG$1:$AK$24,5))</f>
      </c>
      <c r="AP47" s="172">
        <f t="shared" si="3"/>
      </c>
      <c r="AQ47" s="174">
        <f t="shared" si="4"/>
      </c>
    </row>
    <row r="48" spans="2:43" ht="15">
      <c r="B48" s="44">
        <v>43</v>
      </c>
      <c r="C48" s="13">
        <f>IF('一覧表'!E53="","",'[1]所属'!$E$4)</f>
      </c>
      <c r="D48" s="14"/>
      <c r="E48" s="33"/>
      <c r="F48" s="33">
        <f>IF('一覧表'!E53="","",'一覧表'!D53)</f>
      </c>
      <c r="G48" s="14">
        <f>'一覧表'!E53</f>
      </c>
      <c r="H48" s="14">
        <f>IF('一覧表'!E53="","",ASC('[3]選手名簿'!$H49))</f>
      </c>
      <c r="I48" s="14">
        <f t="shared" si="0"/>
      </c>
      <c r="J48" s="14">
        <f>IF('一覧表'!G53="男",1,IF('一覧表'!G53="女",2,""))</f>
      </c>
      <c r="K48" s="14">
        <f>'一覧表'!H53</f>
      </c>
      <c r="L48" s="14">
        <f>IF('一覧表'!E53="","",'[3]選手名簿'!$K49)</f>
      </c>
      <c r="M48" s="14">
        <f>IF('一覧表'!E53="","",CONCATENATE('[3]選手名簿'!$L49,'[3]選手名簿'!$M49))</f>
      </c>
      <c r="N48" s="14">
        <f>IF('一覧表'!E53="","",'[1]所属'!$F$4)</f>
      </c>
      <c r="O48" s="46">
        <f>IF('一覧表'!E53="","",23)</f>
      </c>
      <c r="P48" s="14">
        <f>'一覧表'!K53</f>
      </c>
      <c r="Q48" s="14">
        <f>IF(P48="","",'一覧表'!L53)</f>
      </c>
      <c r="R48" s="14"/>
      <c r="S48" s="14">
        <f t="shared" si="1"/>
      </c>
      <c r="T48" s="14">
        <f>'一覧表'!N53</f>
      </c>
      <c r="U48" s="14">
        <f>IF(T48="","",'一覧表'!O53)</f>
      </c>
      <c r="V48" s="14"/>
      <c r="W48" s="14">
        <f t="shared" si="2"/>
      </c>
      <c r="X48" s="14"/>
      <c r="Y48" s="14"/>
      <c r="Z48" s="14"/>
      <c r="AA48" s="14"/>
      <c r="AB48" s="14">
        <f>'一覧表'!AX53</f>
      </c>
      <c r="AC48" s="14"/>
      <c r="AD48" s="14"/>
      <c r="AE48" s="14"/>
      <c r="AF48" s="14">
        <f>'一覧表'!CA53</f>
      </c>
      <c r="AG48" s="14"/>
      <c r="AH48" s="34"/>
      <c r="AI48" s="15"/>
      <c r="AJ48" s="172">
        <f>IF('一覧表'!V53="","",'一覧表'!V53)</f>
      </c>
      <c r="AK48" s="172">
        <f>IF('一覧表'!AY53="","",'一覧表'!AY53)</f>
      </c>
      <c r="AL48" s="173">
        <f>IF(AJ48="",IF(AK48="","",VALUE(('一覧表'!CA53)&amp;('一覧表'!BA53))),VALUE(('一覧表'!AX53)&amp;('一覧表'!X53)))</f>
      </c>
      <c r="AM48" s="172">
        <f>IF(AJ48="",IF(AK48="","",VALUE(RIGHT('一覧表'!BZ53,1))),VALUE(RIGHT('一覧表'!AW53,1)))</f>
      </c>
      <c r="AN48" s="172">
        <f>IF(AJ48="",IF(AK48="","",VALUE(('一覧表'!CA53))),VALUE(('一覧表'!AX53)))</f>
      </c>
      <c r="AO48" s="172">
        <f>IF(AL48="","",VLOOKUP(AL48,'リレー個票'!$AG$1:$AK$24,5))</f>
      </c>
      <c r="AP48" s="172">
        <f t="shared" si="3"/>
      </c>
      <c r="AQ48" s="174">
        <f t="shared" si="4"/>
      </c>
    </row>
    <row r="49" spans="2:43" ht="15">
      <c r="B49" s="44">
        <v>44</v>
      </c>
      <c r="C49" s="13">
        <f>IF('一覧表'!E54="","",'[1]所属'!$E$4)</f>
      </c>
      <c r="D49" s="14"/>
      <c r="E49" s="33"/>
      <c r="F49" s="33">
        <f>IF('一覧表'!E54="","",'一覧表'!D54)</f>
      </c>
      <c r="G49" s="14">
        <f>'一覧表'!E54</f>
      </c>
      <c r="H49" s="14">
        <f>IF('一覧表'!E54="","",ASC('[3]選手名簿'!$H50))</f>
      </c>
      <c r="I49" s="14">
        <f t="shared" si="0"/>
      </c>
      <c r="J49" s="14">
        <f>IF('一覧表'!G54="男",1,IF('一覧表'!G54="女",2,""))</f>
      </c>
      <c r="K49" s="14">
        <f>'一覧表'!H54</f>
      </c>
      <c r="L49" s="14">
        <f>IF('一覧表'!E54="","",'[3]選手名簿'!$K50)</f>
      </c>
      <c r="M49" s="14">
        <f>IF('一覧表'!E54="","",CONCATENATE('[3]選手名簿'!$L50,'[3]選手名簿'!$M50))</f>
      </c>
      <c r="N49" s="14">
        <f>IF('一覧表'!E54="","",'[1]所属'!$F$4)</f>
      </c>
      <c r="O49" s="46">
        <f>IF('一覧表'!E54="","",23)</f>
      </c>
      <c r="P49" s="14">
        <f>'一覧表'!K54</f>
      </c>
      <c r="Q49" s="14">
        <f>IF(P49="","",'一覧表'!L54)</f>
      </c>
      <c r="R49" s="14"/>
      <c r="S49" s="14">
        <f t="shared" si="1"/>
      </c>
      <c r="T49" s="14">
        <f>'一覧表'!N54</f>
      </c>
      <c r="U49" s="14">
        <f>IF(T49="","",'一覧表'!O54)</f>
      </c>
      <c r="V49" s="14"/>
      <c r="W49" s="14">
        <f t="shared" si="2"/>
      </c>
      <c r="X49" s="14"/>
      <c r="Y49" s="14"/>
      <c r="Z49" s="14"/>
      <c r="AA49" s="14"/>
      <c r="AB49" s="14">
        <f>'一覧表'!AX54</f>
      </c>
      <c r="AC49" s="14"/>
      <c r="AD49" s="14"/>
      <c r="AE49" s="14"/>
      <c r="AF49" s="14">
        <f>'一覧表'!CA54</f>
      </c>
      <c r="AG49" s="14"/>
      <c r="AH49" s="34"/>
      <c r="AI49" s="15"/>
      <c r="AJ49" s="172">
        <f>IF('一覧表'!V54="","",'一覧表'!V54)</f>
      </c>
      <c r="AK49" s="172">
        <f>IF('一覧表'!AY54="","",'一覧表'!AY54)</f>
      </c>
      <c r="AL49" s="173">
        <f>IF(AJ49="",IF(AK49="","",VALUE(('一覧表'!CA54)&amp;('一覧表'!BA54))),VALUE(('一覧表'!AX54)&amp;('一覧表'!X54)))</f>
      </c>
      <c r="AM49" s="172">
        <f>IF(AJ49="",IF(AK49="","",VALUE(RIGHT('一覧表'!BZ54,1))),VALUE(RIGHT('一覧表'!AW54,1)))</f>
      </c>
      <c r="AN49" s="172">
        <f>IF(AJ49="",IF(AK49="","",VALUE(('一覧表'!CA54))),VALUE(('一覧表'!AX54)))</f>
      </c>
      <c r="AO49" s="172">
        <f>IF(AL49="","",VLOOKUP(AL49,'リレー個票'!$AG$1:$AK$24,5))</f>
      </c>
      <c r="AP49" s="172">
        <f t="shared" si="3"/>
      </c>
      <c r="AQ49" s="174">
        <f t="shared" si="4"/>
      </c>
    </row>
    <row r="50" spans="2:43" ht="15">
      <c r="B50" s="44">
        <v>45</v>
      </c>
      <c r="C50" s="13">
        <f>IF('一覧表'!E55="","",'[1]所属'!$E$4)</f>
      </c>
      <c r="D50" s="14"/>
      <c r="E50" s="33"/>
      <c r="F50" s="33">
        <f>IF('一覧表'!E55="","",'一覧表'!D55)</f>
      </c>
      <c r="G50" s="14">
        <f>'一覧表'!E55</f>
      </c>
      <c r="H50" s="14">
        <f>IF('一覧表'!E55="","",ASC('[3]選手名簿'!$H51))</f>
      </c>
      <c r="I50" s="14">
        <f t="shared" si="0"/>
      </c>
      <c r="J50" s="14">
        <f>IF('一覧表'!G55="男",1,IF('一覧表'!G55="女",2,""))</f>
      </c>
      <c r="K50" s="14">
        <f>'一覧表'!H55</f>
      </c>
      <c r="L50" s="14">
        <f>IF('一覧表'!E55="","",'[3]選手名簿'!$K51)</f>
      </c>
      <c r="M50" s="14">
        <f>IF('一覧表'!E55="","",CONCATENATE('[3]選手名簿'!$L51,'[3]選手名簿'!$M51))</f>
      </c>
      <c r="N50" s="14">
        <f>IF('一覧表'!E55="","",'[1]所属'!$F$4)</f>
      </c>
      <c r="O50" s="46">
        <f>IF('一覧表'!E55="","",23)</f>
      </c>
      <c r="P50" s="14">
        <f>'一覧表'!K55</f>
      </c>
      <c r="Q50" s="14">
        <f>IF(P50="","",'一覧表'!L55)</f>
      </c>
      <c r="R50" s="14"/>
      <c r="S50" s="14">
        <f t="shared" si="1"/>
      </c>
      <c r="T50" s="14">
        <f>'一覧表'!N55</f>
      </c>
      <c r="U50" s="14">
        <f>IF(T50="","",'一覧表'!O55)</f>
      </c>
      <c r="V50" s="14"/>
      <c r="W50" s="14">
        <f t="shared" si="2"/>
      </c>
      <c r="X50" s="14"/>
      <c r="Y50" s="14"/>
      <c r="Z50" s="14"/>
      <c r="AA50" s="14"/>
      <c r="AB50" s="14">
        <f>'一覧表'!AX55</f>
      </c>
      <c r="AC50" s="14"/>
      <c r="AD50" s="14"/>
      <c r="AE50" s="14"/>
      <c r="AF50" s="14">
        <f>'一覧表'!CA55</f>
      </c>
      <c r="AG50" s="14"/>
      <c r="AH50" s="34"/>
      <c r="AI50" s="15"/>
      <c r="AJ50" s="172">
        <f>IF('一覧表'!V55="","",'一覧表'!V55)</f>
      </c>
      <c r="AK50" s="172">
        <f>IF('一覧表'!AY55="","",'一覧表'!AY55)</f>
      </c>
      <c r="AL50" s="173">
        <f>IF(AJ50="",IF(AK50="","",VALUE(('一覧表'!CA55)&amp;('一覧表'!BA55))),VALUE(('一覧表'!AX55)&amp;('一覧表'!X55)))</f>
      </c>
      <c r="AM50" s="172">
        <f>IF(AJ50="",IF(AK50="","",VALUE(RIGHT('一覧表'!BZ55,1))),VALUE(RIGHT('一覧表'!AW55,1)))</f>
      </c>
      <c r="AN50" s="172">
        <f>IF(AJ50="",IF(AK50="","",VALUE(('一覧表'!CA55))),VALUE(('一覧表'!AX55)))</f>
      </c>
      <c r="AO50" s="172">
        <f>IF(AL50="","",VLOOKUP(AL50,'リレー個票'!$AG$1:$AK$24,5))</f>
      </c>
      <c r="AP50" s="172">
        <f t="shared" si="3"/>
      </c>
      <c r="AQ50" s="174">
        <f t="shared" si="4"/>
      </c>
    </row>
    <row r="51" spans="2:43" ht="15">
      <c r="B51" s="44">
        <v>46</v>
      </c>
      <c r="C51" s="13">
        <f>IF('一覧表'!E56="","",'[1]所属'!$E$4)</f>
      </c>
      <c r="D51" s="14"/>
      <c r="E51" s="33"/>
      <c r="F51" s="33">
        <f>IF('一覧表'!E56="","",'一覧表'!D56)</f>
      </c>
      <c r="G51" s="14">
        <f>'一覧表'!E56</f>
      </c>
      <c r="H51" s="14">
        <f>IF('一覧表'!E56="","",ASC('[3]選手名簿'!$H52))</f>
      </c>
      <c r="I51" s="14">
        <f t="shared" si="0"/>
      </c>
      <c r="J51" s="14">
        <f>IF('一覧表'!G56="男",1,IF('一覧表'!G56="女",2,""))</f>
      </c>
      <c r="K51" s="14">
        <f>'一覧表'!H56</f>
      </c>
      <c r="L51" s="14">
        <f>IF('一覧表'!E56="","",'[3]選手名簿'!$K52)</f>
      </c>
      <c r="M51" s="14">
        <f>IF('一覧表'!E56="","",CONCATENATE('[3]選手名簿'!$L52,'[3]選手名簿'!$M52))</f>
      </c>
      <c r="N51" s="14">
        <f>IF('一覧表'!E56="","",'[1]所属'!$F$4)</f>
      </c>
      <c r="O51" s="46">
        <f>IF('一覧表'!E56="","",23)</f>
      </c>
      <c r="P51" s="14">
        <f>'一覧表'!K56</f>
      </c>
      <c r="Q51" s="14">
        <f>IF(P51="","",'一覧表'!L56)</f>
      </c>
      <c r="R51" s="14"/>
      <c r="S51" s="14">
        <f t="shared" si="1"/>
      </c>
      <c r="T51" s="14">
        <f>'一覧表'!N56</f>
      </c>
      <c r="U51" s="14">
        <f>IF(T51="","",'一覧表'!O56)</f>
      </c>
      <c r="V51" s="14"/>
      <c r="W51" s="14">
        <f t="shared" si="2"/>
      </c>
      <c r="X51" s="14"/>
      <c r="Y51" s="14"/>
      <c r="Z51" s="14"/>
      <c r="AA51" s="14"/>
      <c r="AB51" s="14">
        <f>'一覧表'!AX56</f>
      </c>
      <c r="AC51" s="14"/>
      <c r="AD51" s="14"/>
      <c r="AE51" s="14"/>
      <c r="AF51" s="14">
        <f>'一覧表'!CA56</f>
      </c>
      <c r="AG51" s="14"/>
      <c r="AH51" s="34"/>
      <c r="AI51" s="15"/>
      <c r="AJ51" s="172">
        <f>IF('一覧表'!V56="","",'一覧表'!V56)</f>
      </c>
      <c r="AK51" s="172">
        <f>IF('一覧表'!AY56="","",'一覧表'!AY56)</f>
      </c>
      <c r="AL51" s="173">
        <f>IF(AJ51="",IF(AK51="","",VALUE(('一覧表'!CA56)&amp;('一覧表'!BA56))),VALUE(('一覧表'!AX56)&amp;('一覧表'!X56)))</f>
      </c>
      <c r="AM51" s="172">
        <f>IF(AJ51="",IF(AK51="","",VALUE(RIGHT('一覧表'!BZ56,1))),VALUE(RIGHT('一覧表'!AW56,1)))</f>
      </c>
      <c r="AN51" s="172">
        <f>IF(AJ51="",IF(AK51="","",VALUE(('一覧表'!CA56))),VALUE(('一覧表'!AX56)))</f>
      </c>
      <c r="AO51" s="172">
        <f>IF(AL51="","",VLOOKUP(AL51,'リレー個票'!$AG$1:$AK$24,5))</f>
      </c>
      <c r="AP51" s="172">
        <f t="shared" si="3"/>
      </c>
      <c r="AQ51" s="174">
        <f t="shared" si="4"/>
      </c>
    </row>
    <row r="52" spans="2:43" ht="15">
      <c r="B52" s="44">
        <v>47</v>
      </c>
      <c r="C52" s="13">
        <f>IF('一覧表'!E57="","",'[1]所属'!$E$4)</f>
      </c>
      <c r="D52" s="14"/>
      <c r="E52" s="33"/>
      <c r="F52" s="33">
        <f>IF('一覧表'!E57="","",'一覧表'!D57)</f>
      </c>
      <c r="G52" s="14">
        <f>'一覧表'!E57</f>
      </c>
      <c r="H52" s="14">
        <f>IF('一覧表'!E57="","",ASC('[3]選手名簿'!$H53))</f>
      </c>
      <c r="I52" s="14">
        <f t="shared" si="0"/>
      </c>
      <c r="J52" s="14">
        <f>IF('一覧表'!G57="男",1,IF('一覧表'!G57="女",2,""))</f>
      </c>
      <c r="K52" s="14">
        <f>'一覧表'!H57</f>
      </c>
      <c r="L52" s="14">
        <f>IF('一覧表'!E57="","",'[3]選手名簿'!$K53)</f>
      </c>
      <c r="M52" s="14">
        <f>IF('一覧表'!E57="","",CONCATENATE('[3]選手名簿'!$L53,'[3]選手名簿'!$M53))</f>
      </c>
      <c r="N52" s="14">
        <f>IF('一覧表'!E57="","",'[1]所属'!$F$4)</f>
      </c>
      <c r="O52" s="46">
        <f>IF('一覧表'!E57="","",23)</f>
      </c>
      <c r="P52" s="14">
        <f>'一覧表'!K57</f>
      </c>
      <c r="Q52" s="14">
        <f>IF(P52="","",'一覧表'!L57)</f>
      </c>
      <c r="R52" s="14"/>
      <c r="S52" s="14">
        <f t="shared" si="1"/>
      </c>
      <c r="T52" s="14">
        <f>'一覧表'!N57</f>
      </c>
      <c r="U52" s="14">
        <f>IF(T52="","",'一覧表'!O57)</f>
      </c>
      <c r="V52" s="14"/>
      <c r="W52" s="14">
        <f t="shared" si="2"/>
      </c>
      <c r="X52" s="14"/>
      <c r="Y52" s="14"/>
      <c r="Z52" s="14"/>
      <c r="AA52" s="14"/>
      <c r="AB52" s="14">
        <f>'一覧表'!AX57</f>
      </c>
      <c r="AC52" s="14"/>
      <c r="AD52" s="14"/>
      <c r="AE52" s="14"/>
      <c r="AF52" s="14">
        <f>'一覧表'!CA57</f>
      </c>
      <c r="AG52" s="14"/>
      <c r="AH52" s="34"/>
      <c r="AI52" s="15"/>
      <c r="AJ52" s="172">
        <f>IF('一覧表'!V57="","",'一覧表'!V57)</f>
      </c>
      <c r="AK52" s="172">
        <f>IF('一覧表'!AY57="","",'一覧表'!AY57)</f>
      </c>
      <c r="AL52" s="173">
        <f>IF(AJ52="",IF(AK52="","",VALUE(('一覧表'!CA57)&amp;('一覧表'!BA57))),VALUE(('一覧表'!AX57)&amp;('一覧表'!X57)))</f>
      </c>
      <c r="AM52" s="172">
        <f>IF(AJ52="",IF(AK52="","",VALUE(RIGHT('一覧表'!BZ57,1))),VALUE(RIGHT('一覧表'!AW57,1)))</f>
      </c>
      <c r="AN52" s="172">
        <f>IF(AJ52="",IF(AK52="","",VALUE(('一覧表'!CA57))),VALUE(('一覧表'!AX57)))</f>
      </c>
      <c r="AO52" s="172">
        <f>IF(AL52="","",VLOOKUP(AL52,'リレー個票'!$AG$1:$AK$24,5))</f>
      </c>
      <c r="AP52" s="172">
        <f t="shared" si="3"/>
      </c>
      <c r="AQ52" s="174">
        <f t="shared" si="4"/>
      </c>
    </row>
    <row r="53" spans="2:43" ht="15">
      <c r="B53" s="44">
        <v>48</v>
      </c>
      <c r="C53" s="13">
        <f>IF('一覧表'!E58="","",'[1]所属'!$E$4)</f>
      </c>
      <c r="D53" s="14"/>
      <c r="E53" s="33"/>
      <c r="F53" s="33">
        <f>IF('一覧表'!E58="","",'一覧表'!D58)</f>
      </c>
      <c r="G53" s="14">
        <f>'一覧表'!E58</f>
      </c>
      <c r="H53" s="14">
        <f>IF('一覧表'!E58="","",ASC('[3]選手名簿'!$H54))</f>
      </c>
      <c r="I53" s="14">
        <f t="shared" si="0"/>
      </c>
      <c r="J53" s="14">
        <f>IF('一覧表'!G58="男",1,IF('一覧表'!G58="女",2,""))</f>
      </c>
      <c r="K53" s="14">
        <f>'一覧表'!H58</f>
      </c>
      <c r="L53" s="14">
        <f>IF('一覧表'!E58="","",'[3]選手名簿'!$K54)</f>
      </c>
      <c r="M53" s="14">
        <f>IF('一覧表'!E58="","",CONCATENATE('[3]選手名簿'!$L54,'[3]選手名簿'!$M54))</f>
      </c>
      <c r="N53" s="14">
        <f>IF('一覧表'!E58="","",'[1]所属'!$F$4)</f>
      </c>
      <c r="O53" s="46">
        <f>IF('一覧表'!E58="","",23)</f>
      </c>
      <c r="P53" s="14">
        <f>'一覧表'!K58</f>
      </c>
      <c r="Q53" s="14">
        <f>IF(P53="","",'一覧表'!L58)</f>
      </c>
      <c r="R53" s="14"/>
      <c r="S53" s="14">
        <f t="shared" si="1"/>
      </c>
      <c r="T53" s="14">
        <f>'一覧表'!N58</f>
      </c>
      <c r="U53" s="14">
        <f>IF(T53="","",'一覧表'!O58)</f>
      </c>
      <c r="V53" s="14"/>
      <c r="W53" s="14">
        <f t="shared" si="2"/>
      </c>
      <c r="X53" s="14"/>
      <c r="Y53" s="14"/>
      <c r="Z53" s="14"/>
      <c r="AA53" s="14"/>
      <c r="AB53" s="14">
        <f>'一覧表'!AX58</f>
      </c>
      <c r="AC53" s="14"/>
      <c r="AD53" s="14"/>
      <c r="AE53" s="14"/>
      <c r="AF53" s="14">
        <f>'一覧表'!CA58</f>
      </c>
      <c r="AG53" s="14"/>
      <c r="AH53" s="34"/>
      <c r="AI53" s="15"/>
      <c r="AJ53" s="172">
        <f>IF('一覧表'!V58="","",'一覧表'!V58)</f>
      </c>
      <c r="AK53" s="172">
        <f>IF('一覧表'!AY58="","",'一覧表'!AY58)</f>
      </c>
      <c r="AL53" s="173">
        <f>IF(AJ53="",IF(AK53="","",VALUE(('一覧表'!CA58)&amp;('一覧表'!BA58))),VALUE(('一覧表'!AX58)&amp;('一覧表'!X58)))</f>
      </c>
      <c r="AM53" s="172">
        <f>IF(AJ53="",IF(AK53="","",VALUE(RIGHT('一覧表'!BZ58,1))),VALUE(RIGHT('一覧表'!AW58,1)))</f>
      </c>
      <c r="AN53" s="172">
        <f>IF(AJ53="",IF(AK53="","",VALUE(('一覧表'!CA58))),VALUE(('一覧表'!AX58)))</f>
      </c>
      <c r="AO53" s="172">
        <f>IF(AL53="","",VLOOKUP(AL53,'リレー個票'!$AG$1:$AK$24,5))</f>
      </c>
      <c r="AP53" s="172">
        <f t="shared" si="3"/>
      </c>
      <c r="AQ53" s="174">
        <f t="shared" si="4"/>
      </c>
    </row>
    <row r="54" spans="2:43" ht="15">
      <c r="B54" s="44">
        <v>49</v>
      </c>
      <c r="C54" s="13">
        <f>IF('一覧表'!E59="","",'[1]所属'!$E$4)</f>
      </c>
      <c r="D54" s="14"/>
      <c r="E54" s="33"/>
      <c r="F54" s="33">
        <f>IF('一覧表'!E59="","",'一覧表'!D59)</f>
      </c>
      <c r="G54" s="14">
        <f>'一覧表'!E59</f>
      </c>
      <c r="H54" s="14">
        <f>IF('一覧表'!E59="","",ASC('[3]選手名簿'!$H55))</f>
      </c>
      <c r="I54" s="14">
        <f t="shared" si="0"/>
      </c>
      <c r="J54" s="14">
        <f>IF('一覧表'!G59="男",1,IF('一覧表'!G59="女",2,""))</f>
      </c>
      <c r="K54" s="14">
        <f>'一覧表'!H59</f>
      </c>
      <c r="L54" s="14">
        <f>IF('一覧表'!E59="","",'[3]選手名簿'!$K55)</f>
      </c>
      <c r="M54" s="14">
        <f>IF('一覧表'!E59="","",CONCATENATE('[3]選手名簿'!$L55,'[3]選手名簿'!$M55))</f>
      </c>
      <c r="N54" s="14">
        <f>IF('一覧表'!E59="","",'[1]所属'!$F$4)</f>
      </c>
      <c r="O54" s="46">
        <f>IF('一覧表'!E59="","",23)</f>
      </c>
      <c r="P54" s="14">
        <f>'一覧表'!K59</f>
      </c>
      <c r="Q54" s="14">
        <f>IF(P54="","",'一覧表'!L59)</f>
      </c>
      <c r="R54" s="14"/>
      <c r="S54" s="14">
        <f t="shared" si="1"/>
      </c>
      <c r="T54" s="14">
        <f>'一覧表'!N59</f>
      </c>
      <c r="U54" s="14">
        <f>IF(T54="","",'一覧表'!O59)</f>
      </c>
      <c r="V54" s="14"/>
      <c r="W54" s="14">
        <f t="shared" si="2"/>
      </c>
      <c r="X54" s="14"/>
      <c r="Y54" s="14"/>
      <c r="Z54" s="14"/>
      <c r="AA54" s="14"/>
      <c r="AB54" s="14">
        <f>'一覧表'!AX59</f>
      </c>
      <c r="AC54" s="14"/>
      <c r="AD54" s="14"/>
      <c r="AE54" s="14"/>
      <c r="AF54" s="14">
        <f>'一覧表'!CA59</f>
      </c>
      <c r="AG54" s="14"/>
      <c r="AH54" s="34"/>
      <c r="AI54" s="15"/>
      <c r="AJ54" s="172">
        <f>IF('一覧表'!V59="","",'一覧表'!V59)</f>
      </c>
      <c r="AK54" s="172">
        <f>IF('一覧表'!AY59="","",'一覧表'!AY59)</f>
      </c>
      <c r="AL54" s="173">
        <f>IF(AJ54="",IF(AK54="","",VALUE(('一覧表'!CA59)&amp;('一覧表'!BA59))),VALUE(('一覧表'!AX59)&amp;('一覧表'!X59)))</f>
      </c>
      <c r="AM54" s="172">
        <f>IF(AJ54="",IF(AK54="","",VALUE(RIGHT('一覧表'!BZ59,1))),VALUE(RIGHT('一覧表'!AW59,1)))</f>
      </c>
      <c r="AN54" s="172">
        <f>IF(AJ54="",IF(AK54="","",VALUE(('一覧表'!CA59))),VALUE(('一覧表'!AX59)))</f>
      </c>
      <c r="AO54" s="172">
        <f>IF(AL54="","",VLOOKUP(AL54,'リレー個票'!$AG$1:$AK$24,5))</f>
      </c>
      <c r="AP54" s="172">
        <f t="shared" si="3"/>
      </c>
      <c r="AQ54" s="174">
        <f t="shared" si="4"/>
      </c>
    </row>
    <row r="55" spans="2:43" ht="15">
      <c r="B55" s="44">
        <v>50</v>
      </c>
      <c r="C55" s="13">
        <f>IF('一覧表'!E60="","",'[1]所属'!$E$4)</f>
      </c>
      <c r="D55" s="14"/>
      <c r="E55" s="33"/>
      <c r="F55" s="33">
        <f>IF('一覧表'!E60="","",'一覧表'!D60)</f>
      </c>
      <c r="G55" s="14">
        <f>'一覧表'!E60</f>
      </c>
      <c r="H55" s="14">
        <f>IF('一覧表'!E60="","",ASC('[3]選手名簿'!$H56))</f>
      </c>
      <c r="I55" s="14">
        <f t="shared" si="0"/>
      </c>
      <c r="J55" s="14">
        <f>IF('一覧表'!G60="男",1,IF('一覧表'!G60="女",2,""))</f>
      </c>
      <c r="K55" s="14">
        <f>'一覧表'!H60</f>
      </c>
      <c r="L55" s="14">
        <f>IF('一覧表'!E60="","",'[3]選手名簿'!$K56)</f>
      </c>
      <c r="M55" s="14">
        <f>IF('一覧表'!E60="","",CONCATENATE('[3]選手名簿'!$L56,'[3]選手名簿'!$M56))</f>
      </c>
      <c r="N55" s="14">
        <f>IF('一覧表'!E60="","",'[1]所属'!$F$4)</f>
      </c>
      <c r="O55" s="46">
        <f>IF('一覧表'!E60="","",23)</f>
      </c>
      <c r="P55" s="14">
        <f>'一覧表'!K60</f>
      </c>
      <c r="Q55" s="14">
        <f>IF(P55="","",'一覧表'!L60)</f>
      </c>
      <c r="R55" s="14"/>
      <c r="S55" s="14">
        <f t="shared" si="1"/>
      </c>
      <c r="T55" s="14">
        <f>'一覧表'!N60</f>
      </c>
      <c r="U55" s="14">
        <f>IF(T55="","",'一覧表'!O60)</f>
      </c>
      <c r="V55" s="14"/>
      <c r="W55" s="14">
        <f t="shared" si="2"/>
      </c>
      <c r="X55" s="14"/>
      <c r="Y55" s="14"/>
      <c r="Z55" s="14"/>
      <c r="AA55" s="14"/>
      <c r="AB55" s="14">
        <f>'一覧表'!AX60</f>
      </c>
      <c r="AC55" s="14"/>
      <c r="AD55" s="14"/>
      <c r="AE55" s="14"/>
      <c r="AF55" s="14">
        <f>'一覧表'!CA60</f>
      </c>
      <c r="AG55" s="14"/>
      <c r="AH55" s="34"/>
      <c r="AI55" s="15"/>
      <c r="AJ55" s="172">
        <f>IF('一覧表'!V60="","",'一覧表'!V60)</f>
      </c>
      <c r="AK55" s="172">
        <f>IF('一覧表'!AY60="","",'一覧表'!AY60)</f>
      </c>
      <c r="AL55" s="173">
        <f>IF(AJ55="",IF(AK55="","",VALUE(('一覧表'!CA60)&amp;('一覧表'!BA60))),VALUE(('一覧表'!AX60)&amp;('一覧表'!X60)))</f>
      </c>
      <c r="AM55" s="172">
        <f>IF(AJ55="",IF(AK55="","",VALUE(RIGHT('一覧表'!BZ60,1))),VALUE(RIGHT('一覧表'!AW60,1)))</f>
      </c>
      <c r="AN55" s="172">
        <f>IF(AJ55="",IF(AK55="","",VALUE(('一覧表'!CA60))),VALUE(('一覧表'!AX60)))</f>
      </c>
      <c r="AO55" s="172">
        <f>IF(AL55="","",VLOOKUP(AL55,'リレー個票'!$AG$1:$AK$24,5))</f>
      </c>
      <c r="AP55" s="172">
        <f t="shared" si="3"/>
      </c>
      <c r="AQ55" s="174">
        <f t="shared" si="4"/>
      </c>
    </row>
    <row r="56" spans="2:43" ht="15">
      <c r="B56" s="44">
        <v>51</v>
      </c>
      <c r="C56" s="13">
        <f>IF('一覧表'!E61="","",'[1]所属'!$E$4)</f>
      </c>
      <c r="D56" s="14"/>
      <c r="E56" s="33"/>
      <c r="F56" s="33">
        <f>IF('一覧表'!E61="","",'一覧表'!D61)</f>
      </c>
      <c r="G56" s="14">
        <f>'一覧表'!E61</f>
      </c>
      <c r="H56" s="14">
        <f>IF('一覧表'!E61="","",ASC('[3]選手名簿'!$H57))</f>
      </c>
      <c r="I56" s="14">
        <f t="shared" si="0"/>
      </c>
      <c r="J56" s="14">
        <f>IF('一覧表'!G61="男",1,IF('一覧表'!G61="女",2,""))</f>
      </c>
      <c r="K56" s="14">
        <f>'一覧表'!H61</f>
      </c>
      <c r="L56" s="14">
        <f>IF('一覧表'!E61="","",'[3]選手名簿'!$K57)</f>
      </c>
      <c r="M56" s="14">
        <f>IF('一覧表'!E61="","",CONCATENATE('[3]選手名簿'!$L57,'[3]選手名簿'!$M57))</f>
      </c>
      <c r="N56" s="14">
        <f>IF('一覧表'!E61="","",'[1]所属'!$F$4)</f>
      </c>
      <c r="O56" s="46">
        <f>IF('一覧表'!E61="","",23)</f>
      </c>
      <c r="P56" s="14">
        <f>'一覧表'!K61</f>
      </c>
      <c r="Q56" s="14">
        <f>IF(P56="","",'一覧表'!L61)</f>
      </c>
      <c r="R56" s="14"/>
      <c r="S56" s="14">
        <f t="shared" si="1"/>
      </c>
      <c r="T56" s="14">
        <f>'一覧表'!N61</f>
      </c>
      <c r="U56" s="14">
        <f>IF(T56="","",'一覧表'!O61)</f>
      </c>
      <c r="V56" s="14"/>
      <c r="W56" s="14">
        <f t="shared" si="2"/>
      </c>
      <c r="X56" s="14"/>
      <c r="Y56" s="14"/>
      <c r="Z56" s="14"/>
      <c r="AA56" s="14"/>
      <c r="AB56" s="14">
        <f>'一覧表'!AX61</f>
      </c>
      <c r="AC56" s="14"/>
      <c r="AD56" s="14"/>
      <c r="AE56" s="14"/>
      <c r="AF56" s="14">
        <f>'一覧表'!CA61</f>
      </c>
      <c r="AG56" s="14"/>
      <c r="AH56" s="34"/>
      <c r="AI56" s="15"/>
      <c r="AJ56" s="172">
        <f>IF('一覧表'!V61="","",'一覧表'!V61)</f>
      </c>
      <c r="AK56" s="172">
        <f>IF('一覧表'!AY61="","",'一覧表'!AY61)</f>
      </c>
      <c r="AL56" s="173">
        <f>IF(AJ56="",IF(AK56="","",VALUE(('一覧表'!CA61)&amp;('一覧表'!BA61))),VALUE(('一覧表'!AX61)&amp;('一覧表'!X61)))</f>
      </c>
      <c r="AM56" s="172">
        <f>IF(AJ56="",IF(AK56="","",VALUE(RIGHT('一覧表'!BZ61,1))),VALUE(RIGHT('一覧表'!AW61,1)))</f>
      </c>
      <c r="AN56" s="172">
        <f>IF(AJ56="",IF(AK56="","",VALUE(('一覧表'!CA61))),VALUE(('一覧表'!AX61)))</f>
      </c>
      <c r="AO56" s="172">
        <f>IF(AL56="","",VLOOKUP(AL56,'リレー個票'!$AG$1:$AK$24,5))</f>
      </c>
      <c r="AP56" s="172">
        <f t="shared" si="3"/>
      </c>
      <c r="AQ56" s="174">
        <f t="shared" si="4"/>
      </c>
    </row>
    <row r="57" spans="2:43" ht="15">
      <c r="B57" s="44">
        <v>52</v>
      </c>
      <c r="C57" s="13">
        <f>IF('一覧表'!E62="","",'[1]所属'!$E$4)</f>
      </c>
      <c r="D57" s="14"/>
      <c r="E57" s="33"/>
      <c r="F57" s="33">
        <f>IF('一覧表'!E62="","",'一覧表'!D62)</f>
      </c>
      <c r="G57" s="14">
        <f>'一覧表'!E62</f>
      </c>
      <c r="H57" s="14">
        <f>IF('一覧表'!E62="","",ASC('[3]選手名簿'!$H58))</f>
      </c>
      <c r="I57" s="14">
        <f t="shared" si="0"/>
      </c>
      <c r="J57" s="14">
        <f>IF('一覧表'!G62="男",1,IF('一覧表'!G62="女",2,""))</f>
      </c>
      <c r="K57" s="14">
        <f>'一覧表'!H62</f>
      </c>
      <c r="L57" s="14">
        <f>IF('一覧表'!E62="","",'[3]選手名簿'!$K58)</f>
      </c>
      <c r="M57" s="14">
        <f>IF('一覧表'!E62="","",CONCATENATE('[3]選手名簿'!$L58,'[3]選手名簿'!$M58))</f>
      </c>
      <c r="N57" s="14">
        <f>IF('一覧表'!E62="","",'[1]所属'!$F$4)</f>
      </c>
      <c r="O57" s="46">
        <f>IF('一覧表'!E62="","",23)</f>
      </c>
      <c r="P57" s="14">
        <f>'一覧表'!K62</f>
      </c>
      <c r="Q57" s="14">
        <f>IF(P57="","",'一覧表'!L62)</f>
      </c>
      <c r="R57" s="14"/>
      <c r="S57" s="14">
        <f t="shared" si="1"/>
      </c>
      <c r="T57" s="14">
        <f>'一覧表'!N62</f>
      </c>
      <c r="U57" s="14">
        <f>IF(T57="","",'一覧表'!O62)</f>
      </c>
      <c r="V57" s="14"/>
      <c r="W57" s="14">
        <f t="shared" si="2"/>
      </c>
      <c r="X57" s="14"/>
      <c r="Y57" s="14"/>
      <c r="Z57" s="14"/>
      <c r="AA57" s="14"/>
      <c r="AB57" s="14">
        <f>'一覧表'!AX62</f>
      </c>
      <c r="AC57" s="14"/>
      <c r="AD57" s="14"/>
      <c r="AE57" s="14"/>
      <c r="AF57" s="14">
        <f>'一覧表'!CA62</f>
      </c>
      <c r="AG57" s="14"/>
      <c r="AH57" s="34"/>
      <c r="AI57" s="15"/>
      <c r="AJ57" s="172">
        <f>IF('一覧表'!V62="","",'一覧表'!V62)</f>
      </c>
      <c r="AK57" s="172">
        <f>IF('一覧表'!AY62="","",'一覧表'!AY62)</f>
      </c>
      <c r="AL57" s="173">
        <f>IF(AJ57="",IF(AK57="","",VALUE(('一覧表'!CA62)&amp;('一覧表'!BA62))),VALUE(('一覧表'!AX62)&amp;('一覧表'!X62)))</f>
      </c>
      <c r="AM57" s="172">
        <f>IF(AJ57="",IF(AK57="","",VALUE(RIGHT('一覧表'!BZ62,1))),VALUE(RIGHT('一覧表'!AW62,1)))</f>
      </c>
      <c r="AN57" s="172">
        <f>IF(AJ57="",IF(AK57="","",VALUE(('一覧表'!CA62))),VALUE(('一覧表'!AX62)))</f>
      </c>
      <c r="AO57" s="172">
        <f>IF(AL57="","",VLOOKUP(AL57,'リレー個票'!$AG$1:$AK$24,5))</f>
      </c>
      <c r="AP57" s="172">
        <f t="shared" si="3"/>
      </c>
      <c r="AQ57" s="174">
        <f t="shared" si="4"/>
      </c>
    </row>
    <row r="58" spans="2:43" ht="15">
      <c r="B58" s="44">
        <v>53</v>
      </c>
      <c r="C58" s="13">
        <f>IF('一覧表'!E63="","",'[1]所属'!$E$4)</f>
      </c>
      <c r="D58" s="14"/>
      <c r="E58" s="33"/>
      <c r="F58" s="33">
        <f>IF('一覧表'!E63="","",'一覧表'!D63)</f>
      </c>
      <c r="G58" s="14">
        <f>'一覧表'!E63</f>
      </c>
      <c r="H58" s="14">
        <f>IF('一覧表'!E63="","",ASC('[3]選手名簿'!$H59))</f>
      </c>
      <c r="I58" s="14">
        <f t="shared" si="0"/>
      </c>
      <c r="J58" s="14">
        <f>IF('一覧表'!G63="男",1,IF('一覧表'!G63="女",2,""))</f>
      </c>
      <c r="K58" s="14">
        <f>'一覧表'!H63</f>
      </c>
      <c r="L58" s="14">
        <f>IF('一覧表'!E63="","",'[3]選手名簿'!$K59)</f>
      </c>
      <c r="M58" s="14">
        <f>IF('一覧表'!E63="","",CONCATENATE('[3]選手名簿'!$L59,'[3]選手名簿'!$M59))</f>
      </c>
      <c r="N58" s="14">
        <f>IF('一覧表'!E63="","",'[1]所属'!$F$4)</f>
      </c>
      <c r="O58" s="46">
        <f>IF('一覧表'!E63="","",23)</f>
      </c>
      <c r="P58" s="14">
        <f>'一覧表'!K63</f>
      </c>
      <c r="Q58" s="14">
        <f>IF(P58="","",'一覧表'!L63)</f>
      </c>
      <c r="R58" s="14"/>
      <c r="S58" s="14">
        <f t="shared" si="1"/>
      </c>
      <c r="T58" s="14">
        <f>'一覧表'!N63</f>
      </c>
      <c r="U58" s="14">
        <f>IF(T58="","",'一覧表'!O63)</f>
      </c>
      <c r="V58" s="14"/>
      <c r="W58" s="14">
        <f t="shared" si="2"/>
      </c>
      <c r="X58" s="14"/>
      <c r="Y58" s="14"/>
      <c r="Z58" s="14"/>
      <c r="AA58" s="14"/>
      <c r="AB58" s="14">
        <f>'一覧表'!AX63</f>
      </c>
      <c r="AC58" s="14"/>
      <c r="AD58" s="14"/>
      <c r="AE58" s="14"/>
      <c r="AF58" s="14">
        <f>'一覧表'!CA63</f>
      </c>
      <c r="AG58" s="14"/>
      <c r="AH58" s="34"/>
      <c r="AI58" s="15"/>
      <c r="AJ58" s="172">
        <f>IF('一覧表'!V63="","",'一覧表'!V63)</f>
      </c>
      <c r="AK58" s="172">
        <f>IF('一覧表'!AY63="","",'一覧表'!AY63)</f>
      </c>
      <c r="AL58" s="173">
        <f>IF(AJ58="",IF(AK58="","",VALUE(('一覧表'!CA63)&amp;('一覧表'!BA63))),VALUE(('一覧表'!AX63)&amp;('一覧表'!X63)))</f>
      </c>
      <c r="AM58" s="172">
        <f>IF(AJ58="",IF(AK58="","",VALUE(RIGHT('一覧表'!BZ63,1))),VALUE(RIGHT('一覧表'!AW63,1)))</f>
      </c>
      <c r="AN58" s="172">
        <f>IF(AJ58="",IF(AK58="","",VALUE(('一覧表'!CA63))),VALUE(('一覧表'!AX63)))</f>
      </c>
      <c r="AO58" s="172">
        <f>IF(AL58="","",VLOOKUP(AL58,'リレー個票'!$AG$1:$AK$24,5))</f>
      </c>
      <c r="AP58" s="172">
        <f t="shared" si="3"/>
      </c>
      <c r="AQ58" s="174">
        <f t="shared" si="4"/>
      </c>
    </row>
    <row r="59" spans="2:43" ht="15">
      <c r="B59" s="44">
        <v>54</v>
      </c>
      <c r="C59" s="13">
        <f>IF('一覧表'!E64="","",'[1]所属'!$E$4)</f>
      </c>
      <c r="D59" s="14"/>
      <c r="E59" s="33"/>
      <c r="F59" s="33">
        <f>IF('一覧表'!E64="","",'一覧表'!D64)</f>
      </c>
      <c r="G59" s="14">
        <f>'一覧表'!E64</f>
      </c>
      <c r="H59" s="14">
        <f>IF('一覧表'!E64="","",ASC('[3]選手名簿'!$H60))</f>
      </c>
      <c r="I59" s="14">
        <f t="shared" si="0"/>
      </c>
      <c r="J59" s="14">
        <f>IF('一覧表'!G64="男",1,IF('一覧表'!G64="女",2,""))</f>
      </c>
      <c r="K59" s="14">
        <f>'一覧表'!H64</f>
      </c>
      <c r="L59" s="14">
        <f>IF('一覧表'!E64="","",'[3]選手名簿'!$K60)</f>
      </c>
      <c r="M59" s="14">
        <f>IF('一覧表'!E64="","",CONCATENATE('[3]選手名簿'!$L60,'[3]選手名簿'!$M60))</f>
      </c>
      <c r="N59" s="14">
        <f>IF('一覧表'!E64="","",'[1]所属'!$F$4)</f>
      </c>
      <c r="O59" s="46">
        <f>IF('一覧表'!E64="","",23)</f>
      </c>
      <c r="P59" s="14">
        <f>'一覧表'!K64</f>
      </c>
      <c r="Q59" s="14">
        <f>IF(P59="","",'一覧表'!L64)</f>
      </c>
      <c r="R59" s="14"/>
      <c r="S59" s="14">
        <f t="shared" si="1"/>
      </c>
      <c r="T59" s="14">
        <f>'一覧表'!N64</f>
      </c>
      <c r="U59" s="14">
        <f>IF(T59="","",'一覧表'!O64)</f>
      </c>
      <c r="V59" s="14"/>
      <c r="W59" s="14">
        <f t="shared" si="2"/>
      </c>
      <c r="X59" s="14"/>
      <c r="Y59" s="14"/>
      <c r="Z59" s="14"/>
      <c r="AA59" s="14"/>
      <c r="AB59" s="14">
        <f>'一覧表'!AX64</f>
      </c>
      <c r="AC59" s="14"/>
      <c r="AD59" s="14"/>
      <c r="AE59" s="14"/>
      <c r="AF59" s="14">
        <f>'一覧表'!CA64</f>
      </c>
      <c r="AG59" s="14"/>
      <c r="AH59" s="34"/>
      <c r="AI59" s="15"/>
      <c r="AJ59" s="172">
        <f>IF('一覧表'!V64="","",'一覧表'!V64)</f>
      </c>
      <c r="AK59" s="172">
        <f>IF('一覧表'!AY64="","",'一覧表'!AY64)</f>
      </c>
      <c r="AL59" s="173">
        <f>IF(AJ59="",IF(AK59="","",VALUE(('一覧表'!CA64)&amp;('一覧表'!BA64))),VALUE(('一覧表'!AX64)&amp;('一覧表'!X64)))</f>
      </c>
      <c r="AM59" s="172">
        <f>IF(AJ59="",IF(AK59="","",VALUE(RIGHT('一覧表'!BZ64,1))),VALUE(RIGHT('一覧表'!AW64,1)))</f>
      </c>
      <c r="AN59" s="172">
        <f>IF(AJ59="",IF(AK59="","",VALUE(('一覧表'!CA64))),VALUE(('一覧表'!AX64)))</f>
      </c>
      <c r="AO59" s="172">
        <f>IF(AL59="","",VLOOKUP(AL59,'リレー個票'!$AG$1:$AK$24,5))</f>
      </c>
      <c r="AP59" s="172">
        <f t="shared" si="3"/>
      </c>
      <c r="AQ59" s="174">
        <f t="shared" si="4"/>
      </c>
    </row>
    <row r="60" spans="2:43" ht="15">
      <c r="B60" s="44">
        <v>55</v>
      </c>
      <c r="C60" s="13">
        <f>IF('一覧表'!E65="","",'[1]所属'!$E$4)</f>
      </c>
      <c r="D60" s="14"/>
      <c r="E60" s="33"/>
      <c r="F60" s="33">
        <f>IF('一覧表'!E65="","",'一覧表'!D65)</f>
      </c>
      <c r="G60" s="14">
        <f>'一覧表'!E65</f>
      </c>
      <c r="H60" s="14">
        <f>IF('一覧表'!E65="","",ASC('[3]選手名簿'!$H61))</f>
      </c>
      <c r="I60" s="14">
        <f t="shared" si="0"/>
      </c>
      <c r="J60" s="14">
        <f>IF('一覧表'!G65="男",1,IF('一覧表'!G65="女",2,""))</f>
      </c>
      <c r="K60" s="14">
        <f>'一覧表'!H65</f>
      </c>
      <c r="L60" s="14">
        <f>IF('一覧表'!E65="","",'[3]選手名簿'!$K61)</f>
      </c>
      <c r="M60" s="14">
        <f>IF('一覧表'!E65="","",CONCATENATE('[3]選手名簿'!$L61,'[3]選手名簿'!$M61))</f>
      </c>
      <c r="N60" s="14">
        <f>IF('一覧表'!E65="","",'[1]所属'!$F$4)</f>
      </c>
      <c r="O60" s="46">
        <f>IF('一覧表'!E65="","",23)</f>
      </c>
      <c r="P60" s="14">
        <f>'一覧表'!K65</f>
      </c>
      <c r="Q60" s="14">
        <f>IF(P60="","",'一覧表'!L65)</f>
      </c>
      <c r="R60" s="14"/>
      <c r="S60" s="14">
        <f t="shared" si="1"/>
      </c>
      <c r="T60" s="14">
        <f>'一覧表'!N65</f>
      </c>
      <c r="U60" s="14">
        <f>IF(T60="","",'一覧表'!O65)</f>
      </c>
      <c r="V60" s="14"/>
      <c r="W60" s="14">
        <f t="shared" si="2"/>
      </c>
      <c r="X60" s="14"/>
      <c r="Y60" s="14"/>
      <c r="Z60" s="14"/>
      <c r="AA60" s="14"/>
      <c r="AB60" s="14">
        <f>'一覧表'!AX65</f>
      </c>
      <c r="AC60" s="14"/>
      <c r="AD60" s="14"/>
      <c r="AE60" s="14"/>
      <c r="AF60" s="14">
        <f>'一覧表'!CA65</f>
      </c>
      <c r="AG60" s="14"/>
      <c r="AH60" s="34"/>
      <c r="AI60" s="15"/>
      <c r="AJ60" s="172">
        <f>IF('一覧表'!V65="","",'一覧表'!V65)</f>
      </c>
      <c r="AK60" s="172">
        <f>IF('一覧表'!AY65="","",'一覧表'!AY65)</f>
      </c>
      <c r="AL60" s="173">
        <f>IF(AJ60="",IF(AK60="","",VALUE(('一覧表'!CA65)&amp;('一覧表'!BA65))),VALUE(('一覧表'!AX65)&amp;('一覧表'!X65)))</f>
      </c>
      <c r="AM60" s="172">
        <f>IF(AJ60="",IF(AK60="","",VALUE(RIGHT('一覧表'!BZ65,1))),VALUE(RIGHT('一覧表'!AW65,1)))</f>
      </c>
      <c r="AN60" s="172">
        <f>IF(AJ60="",IF(AK60="","",VALUE(('一覧表'!CA65))),VALUE(('一覧表'!AX65)))</f>
      </c>
      <c r="AO60" s="172">
        <f>IF(AL60="","",VLOOKUP(AL60,'リレー個票'!$AG$1:$AK$24,5))</f>
      </c>
      <c r="AP60" s="172">
        <f t="shared" si="3"/>
      </c>
      <c r="AQ60" s="174">
        <f t="shared" si="4"/>
      </c>
    </row>
    <row r="61" spans="2:43" ht="15">
      <c r="B61" s="44">
        <v>56</v>
      </c>
      <c r="C61" s="13">
        <f>IF('一覧表'!E66="","",'[1]所属'!$E$4)</f>
      </c>
      <c r="D61" s="14"/>
      <c r="E61" s="33"/>
      <c r="F61" s="33">
        <f>IF('一覧表'!E66="","",'一覧表'!D66)</f>
      </c>
      <c r="G61" s="14">
        <f>'一覧表'!E66</f>
      </c>
      <c r="H61" s="14">
        <f>IF('一覧表'!E66="","",ASC('[3]選手名簿'!$H62))</f>
      </c>
      <c r="I61" s="14">
        <f t="shared" si="0"/>
      </c>
      <c r="J61" s="14">
        <f>IF('一覧表'!G66="男",1,IF('一覧表'!G66="女",2,""))</f>
      </c>
      <c r="K61" s="14">
        <f>'一覧表'!H66</f>
      </c>
      <c r="L61" s="14">
        <f>IF('一覧表'!E66="","",'[3]選手名簿'!$K62)</f>
      </c>
      <c r="M61" s="14">
        <f>IF('一覧表'!E66="","",CONCATENATE('[3]選手名簿'!$L62,'[3]選手名簿'!$M62))</f>
      </c>
      <c r="N61" s="14">
        <f>IF('一覧表'!E66="","",'[1]所属'!$F$4)</f>
      </c>
      <c r="O61" s="46">
        <f>IF('一覧表'!E66="","",23)</f>
      </c>
      <c r="P61" s="14">
        <f>'一覧表'!K66</f>
      </c>
      <c r="Q61" s="14">
        <f>IF(P61="","",'一覧表'!L66)</f>
      </c>
      <c r="R61" s="14"/>
      <c r="S61" s="14">
        <f t="shared" si="1"/>
      </c>
      <c r="T61" s="14">
        <f>'一覧表'!N66</f>
      </c>
      <c r="U61" s="14">
        <f>IF(T61="","",'一覧表'!O66)</f>
      </c>
      <c r="V61" s="14"/>
      <c r="W61" s="14">
        <f t="shared" si="2"/>
      </c>
      <c r="X61" s="14"/>
      <c r="Y61" s="14"/>
      <c r="Z61" s="14"/>
      <c r="AA61" s="14"/>
      <c r="AB61" s="14">
        <f>'一覧表'!AX66</f>
      </c>
      <c r="AC61" s="14"/>
      <c r="AD61" s="14"/>
      <c r="AE61" s="14"/>
      <c r="AF61" s="14">
        <f>'一覧表'!CA66</f>
      </c>
      <c r="AG61" s="14"/>
      <c r="AH61" s="34"/>
      <c r="AI61" s="15"/>
      <c r="AJ61" s="172">
        <f>IF('一覧表'!V66="","",'一覧表'!V66)</f>
      </c>
      <c r="AK61" s="172">
        <f>IF('一覧表'!AY66="","",'一覧表'!AY66)</f>
      </c>
      <c r="AL61" s="173">
        <f>IF(AJ61="",IF(AK61="","",VALUE(('一覧表'!CA66)&amp;('一覧表'!BA66))),VALUE(('一覧表'!AX66)&amp;('一覧表'!X66)))</f>
      </c>
      <c r="AM61" s="172">
        <f>IF(AJ61="",IF(AK61="","",VALUE(RIGHT('一覧表'!BZ66,1))),VALUE(RIGHT('一覧表'!AW66,1)))</f>
      </c>
      <c r="AN61" s="172">
        <f>IF(AJ61="",IF(AK61="","",VALUE(('一覧表'!CA66))),VALUE(('一覧表'!AX66)))</f>
      </c>
      <c r="AO61" s="172">
        <f>IF(AL61="","",VLOOKUP(AL61,'リレー個票'!$AG$1:$AK$24,5))</f>
      </c>
      <c r="AP61" s="172">
        <f t="shared" si="3"/>
      </c>
      <c r="AQ61" s="174">
        <f t="shared" si="4"/>
      </c>
    </row>
    <row r="62" spans="2:43" ht="15">
      <c r="B62" s="44">
        <v>57</v>
      </c>
      <c r="C62" s="13">
        <f>IF('一覧表'!E67="","",'[1]所属'!$E$4)</f>
      </c>
      <c r="D62" s="14"/>
      <c r="E62" s="33"/>
      <c r="F62" s="33">
        <f>IF('一覧表'!E67="","",'一覧表'!D67)</f>
      </c>
      <c r="G62" s="14">
        <f>'一覧表'!E67</f>
      </c>
      <c r="H62" s="14">
        <f>IF('一覧表'!E67="","",ASC('[3]選手名簿'!$H63))</f>
      </c>
      <c r="I62" s="14">
        <f t="shared" si="0"/>
      </c>
      <c r="J62" s="14">
        <f>IF('一覧表'!G67="男",1,IF('一覧表'!G67="女",2,""))</f>
      </c>
      <c r="K62" s="14">
        <f>'一覧表'!H67</f>
      </c>
      <c r="L62" s="14">
        <f>IF('一覧表'!E67="","",'[3]選手名簿'!$K63)</f>
      </c>
      <c r="M62" s="14">
        <f>IF('一覧表'!E67="","",CONCATENATE('[3]選手名簿'!$L63,'[3]選手名簿'!$M63))</f>
      </c>
      <c r="N62" s="14">
        <f>IF('一覧表'!E67="","",'[1]所属'!$F$4)</f>
      </c>
      <c r="O62" s="46">
        <f>IF('一覧表'!E67="","",23)</f>
      </c>
      <c r="P62" s="14">
        <f>'一覧表'!K67</f>
      </c>
      <c r="Q62" s="14">
        <f>IF(P62="","",'一覧表'!L67)</f>
      </c>
      <c r="R62" s="14"/>
      <c r="S62" s="14">
        <f t="shared" si="1"/>
      </c>
      <c r="T62" s="14">
        <f>'一覧表'!N67</f>
      </c>
      <c r="U62" s="14">
        <f>IF(T62="","",'一覧表'!O67)</f>
      </c>
      <c r="V62" s="14"/>
      <c r="W62" s="14">
        <f t="shared" si="2"/>
      </c>
      <c r="X62" s="14"/>
      <c r="Y62" s="14"/>
      <c r="Z62" s="14"/>
      <c r="AA62" s="14"/>
      <c r="AB62" s="14">
        <f>'一覧表'!AX67</f>
      </c>
      <c r="AC62" s="14"/>
      <c r="AD62" s="14"/>
      <c r="AE62" s="14"/>
      <c r="AF62" s="14">
        <f>'一覧表'!CA67</f>
      </c>
      <c r="AG62" s="14"/>
      <c r="AH62" s="34"/>
      <c r="AI62" s="15"/>
      <c r="AJ62" s="172">
        <f>IF('一覧表'!V67="","",'一覧表'!V67)</f>
      </c>
      <c r="AK62" s="172">
        <f>IF('一覧表'!AY67="","",'一覧表'!AY67)</f>
      </c>
      <c r="AL62" s="173">
        <f>IF(AJ62="",IF(AK62="","",VALUE(('一覧表'!CA67)&amp;('一覧表'!BA67))),VALUE(('一覧表'!AX67)&amp;('一覧表'!X67)))</f>
      </c>
      <c r="AM62" s="172">
        <f>IF(AJ62="",IF(AK62="","",VALUE(RIGHT('一覧表'!BZ67,1))),VALUE(RIGHT('一覧表'!AW67,1)))</f>
      </c>
      <c r="AN62" s="172">
        <f>IF(AJ62="",IF(AK62="","",VALUE(('一覧表'!CA67))),VALUE(('一覧表'!AX67)))</f>
      </c>
      <c r="AO62" s="172">
        <f>IF(AL62="","",VLOOKUP(AL62,'リレー個票'!$AG$1:$AK$24,5))</f>
      </c>
      <c r="AP62" s="172">
        <f t="shared" si="3"/>
      </c>
      <c r="AQ62" s="174">
        <f t="shared" si="4"/>
      </c>
    </row>
    <row r="63" spans="2:43" ht="15">
      <c r="B63" s="44">
        <v>58</v>
      </c>
      <c r="C63" s="13">
        <f>IF('一覧表'!E68="","",'[1]所属'!$E$4)</f>
      </c>
      <c r="D63" s="14"/>
      <c r="E63" s="33"/>
      <c r="F63" s="33">
        <f>IF('一覧表'!E68="","",'一覧表'!D68)</f>
      </c>
      <c r="G63" s="14">
        <f>'一覧表'!E68</f>
      </c>
      <c r="H63" s="14">
        <f>IF('一覧表'!E68="","",ASC('[3]選手名簿'!$H64))</f>
      </c>
      <c r="I63" s="14">
        <f t="shared" si="0"/>
      </c>
      <c r="J63" s="14">
        <f>IF('一覧表'!G68="男",1,IF('一覧表'!G68="女",2,""))</f>
      </c>
      <c r="K63" s="14">
        <f>'一覧表'!H68</f>
      </c>
      <c r="L63" s="14">
        <f>IF('一覧表'!E68="","",'[3]選手名簿'!$K64)</f>
      </c>
      <c r="M63" s="14">
        <f>IF('一覧表'!E68="","",CONCATENATE('[3]選手名簿'!$L64,'[3]選手名簿'!$M64))</f>
      </c>
      <c r="N63" s="14">
        <f>IF('一覧表'!E68="","",'[1]所属'!$F$4)</f>
      </c>
      <c r="O63" s="46">
        <f>IF('一覧表'!E68="","",23)</f>
      </c>
      <c r="P63" s="14">
        <f>'一覧表'!K68</f>
      </c>
      <c r="Q63" s="14">
        <f>IF(P63="","",'一覧表'!L68)</f>
      </c>
      <c r="R63" s="14"/>
      <c r="S63" s="14">
        <f t="shared" si="1"/>
      </c>
      <c r="T63" s="14">
        <f>'一覧表'!N68</f>
      </c>
      <c r="U63" s="14">
        <f>IF(T63="","",'一覧表'!O68)</f>
      </c>
      <c r="V63" s="14"/>
      <c r="W63" s="14">
        <f t="shared" si="2"/>
      </c>
      <c r="X63" s="14"/>
      <c r="Y63" s="14"/>
      <c r="Z63" s="14"/>
      <c r="AA63" s="14"/>
      <c r="AB63" s="14">
        <f>'一覧表'!AX68</f>
      </c>
      <c r="AC63" s="14"/>
      <c r="AD63" s="14"/>
      <c r="AE63" s="14"/>
      <c r="AF63" s="14">
        <f>'一覧表'!CA68</f>
      </c>
      <c r="AG63" s="14"/>
      <c r="AH63" s="34"/>
      <c r="AI63" s="15"/>
      <c r="AJ63" s="172">
        <f>IF('一覧表'!V68="","",'一覧表'!V68)</f>
      </c>
      <c r="AK63" s="172">
        <f>IF('一覧表'!AY68="","",'一覧表'!AY68)</f>
      </c>
      <c r="AL63" s="173">
        <f>IF(AJ63="",IF(AK63="","",VALUE(('一覧表'!CA68)&amp;('一覧表'!BA68))),VALUE(('一覧表'!AX68)&amp;('一覧表'!X68)))</f>
      </c>
      <c r="AM63" s="172">
        <f>IF(AJ63="",IF(AK63="","",VALUE(RIGHT('一覧表'!BZ68,1))),VALUE(RIGHT('一覧表'!AW68,1)))</f>
      </c>
      <c r="AN63" s="172">
        <f>IF(AJ63="",IF(AK63="","",VALUE(('一覧表'!CA68))),VALUE(('一覧表'!AX68)))</f>
      </c>
      <c r="AO63" s="172">
        <f>IF(AL63="","",VLOOKUP(AL63,'リレー個票'!$AG$1:$AK$24,5))</f>
      </c>
      <c r="AP63" s="172">
        <f t="shared" si="3"/>
      </c>
      <c r="AQ63" s="174">
        <f t="shared" si="4"/>
      </c>
    </row>
    <row r="64" spans="2:43" ht="15">
      <c r="B64" s="44">
        <v>59</v>
      </c>
      <c r="C64" s="13">
        <f>IF('一覧表'!E69="","",'[1]所属'!$E$4)</f>
      </c>
      <c r="D64" s="14"/>
      <c r="E64" s="33"/>
      <c r="F64" s="33">
        <f>IF('一覧表'!E69="","",'一覧表'!D69)</f>
      </c>
      <c r="G64" s="14">
        <f>'一覧表'!E69</f>
      </c>
      <c r="H64" s="14">
        <f>IF('一覧表'!E69="","",ASC('[3]選手名簿'!$H65))</f>
      </c>
      <c r="I64" s="14">
        <f t="shared" si="0"/>
      </c>
      <c r="J64" s="14">
        <f>IF('一覧表'!G69="男",1,IF('一覧表'!G69="女",2,""))</f>
      </c>
      <c r="K64" s="14">
        <f>'一覧表'!H69</f>
      </c>
      <c r="L64" s="14">
        <f>IF('一覧表'!E69="","",'[3]選手名簿'!$K65)</f>
      </c>
      <c r="M64" s="14">
        <f>IF('一覧表'!E69="","",CONCATENATE('[3]選手名簿'!$L65,'[3]選手名簿'!$M65))</f>
      </c>
      <c r="N64" s="14">
        <f>IF('一覧表'!E69="","",'[1]所属'!$F$4)</f>
      </c>
      <c r="O64" s="46">
        <f>IF('一覧表'!E69="","",23)</f>
      </c>
      <c r="P64" s="14">
        <f>'一覧表'!K69</f>
      </c>
      <c r="Q64" s="14">
        <f>IF(P64="","",'一覧表'!L69)</f>
      </c>
      <c r="R64" s="14"/>
      <c r="S64" s="14">
        <f t="shared" si="1"/>
      </c>
      <c r="T64" s="14">
        <f>'一覧表'!N69</f>
      </c>
      <c r="U64" s="14">
        <f>IF(T64="","",'一覧表'!O69)</f>
      </c>
      <c r="V64" s="14"/>
      <c r="W64" s="14">
        <f t="shared" si="2"/>
      </c>
      <c r="X64" s="14"/>
      <c r="Y64" s="14"/>
      <c r="Z64" s="14"/>
      <c r="AA64" s="14"/>
      <c r="AB64" s="14">
        <f>'一覧表'!AX69</f>
      </c>
      <c r="AC64" s="14"/>
      <c r="AD64" s="14"/>
      <c r="AE64" s="14"/>
      <c r="AF64" s="14">
        <f>'一覧表'!CA69</f>
      </c>
      <c r="AG64" s="14"/>
      <c r="AH64" s="34"/>
      <c r="AI64" s="15"/>
      <c r="AJ64" s="172">
        <f>IF('一覧表'!V69="","",'一覧表'!V69)</f>
      </c>
      <c r="AK64" s="172">
        <f>IF('一覧表'!AY69="","",'一覧表'!AY69)</f>
      </c>
      <c r="AL64" s="173">
        <f>IF(AJ64="",IF(AK64="","",VALUE(('一覧表'!CA69)&amp;('一覧表'!BA69))),VALUE(('一覧表'!AX69)&amp;('一覧表'!X69)))</f>
      </c>
      <c r="AM64" s="172">
        <f>IF(AJ64="",IF(AK64="","",VALUE(RIGHT('一覧表'!BZ69,1))),VALUE(RIGHT('一覧表'!AW69,1)))</f>
      </c>
      <c r="AN64" s="172">
        <f>IF(AJ64="",IF(AK64="","",VALUE(('一覧表'!CA69))),VALUE(('一覧表'!AX69)))</f>
      </c>
      <c r="AO64" s="172">
        <f>IF(AL64="","",VLOOKUP(AL64,'リレー個票'!$AG$1:$AK$24,5))</f>
      </c>
      <c r="AP64" s="172">
        <f t="shared" si="3"/>
      </c>
      <c r="AQ64" s="174">
        <f t="shared" si="4"/>
      </c>
    </row>
    <row r="65" spans="2:43" ht="15">
      <c r="B65" s="44">
        <v>60</v>
      </c>
      <c r="C65" s="13">
        <f>IF('一覧表'!E70="","",'[1]所属'!$E$4)</f>
      </c>
      <c r="D65" s="14"/>
      <c r="E65" s="33"/>
      <c r="F65" s="33">
        <f>IF('一覧表'!E70="","",'一覧表'!D70)</f>
      </c>
      <c r="G65" s="14">
        <f>'一覧表'!E70</f>
      </c>
      <c r="H65" s="14">
        <f>IF('一覧表'!E70="","",ASC('[3]選手名簿'!$H66))</f>
      </c>
      <c r="I65" s="14">
        <f t="shared" si="0"/>
      </c>
      <c r="J65" s="14">
        <f>IF('一覧表'!G70="男",1,IF('一覧表'!G70="女",2,""))</f>
      </c>
      <c r="K65" s="14">
        <f>'一覧表'!H70</f>
      </c>
      <c r="L65" s="14">
        <f>IF('一覧表'!E70="","",'[3]選手名簿'!$K66)</f>
      </c>
      <c r="M65" s="14">
        <f>IF('一覧表'!E70="","",CONCATENATE('[3]選手名簿'!$L66,'[3]選手名簿'!$M66))</f>
      </c>
      <c r="N65" s="14">
        <f>IF('一覧表'!E70="","",'[1]所属'!$F$4)</f>
      </c>
      <c r="O65" s="46">
        <f>IF('一覧表'!E70="","",23)</f>
      </c>
      <c r="P65" s="14">
        <f>'一覧表'!K70</f>
      </c>
      <c r="Q65" s="14">
        <f>IF(P65="","",'一覧表'!L70)</f>
      </c>
      <c r="R65" s="14"/>
      <c r="S65" s="14">
        <f t="shared" si="1"/>
      </c>
      <c r="T65" s="14">
        <f>'一覧表'!N70</f>
      </c>
      <c r="U65" s="14">
        <f>IF(T65="","",'一覧表'!O70)</f>
      </c>
      <c r="V65" s="14"/>
      <c r="W65" s="14">
        <f t="shared" si="2"/>
      </c>
      <c r="X65" s="14"/>
      <c r="Y65" s="14"/>
      <c r="Z65" s="14"/>
      <c r="AA65" s="14"/>
      <c r="AB65" s="14">
        <f>'一覧表'!AX70</f>
      </c>
      <c r="AC65" s="14"/>
      <c r="AD65" s="14"/>
      <c r="AE65" s="14"/>
      <c r="AF65" s="14">
        <f>'一覧表'!CA70</f>
      </c>
      <c r="AG65" s="14"/>
      <c r="AH65" s="34"/>
      <c r="AI65" s="15"/>
      <c r="AJ65" s="172">
        <f>IF('一覧表'!V70="","",'一覧表'!V70)</f>
      </c>
      <c r="AK65" s="172">
        <f>IF('一覧表'!AY70="","",'一覧表'!AY70)</f>
      </c>
      <c r="AL65" s="173">
        <f>IF(AJ65="",IF(AK65="","",VALUE(('一覧表'!CA70)&amp;('一覧表'!BA70))),VALUE(('一覧表'!AX70)&amp;('一覧表'!X70)))</f>
      </c>
      <c r="AM65" s="172">
        <f>IF(AJ65="",IF(AK65="","",VALUE(RIGHT('一覧表'!BZ70,1))),VALUE(RIGHT('一覧表'!AW70,1)))</f>
      </c>
      <c r="AN65" s="172">
        <f>IF(AJ65="",IF(AK65="","",VALUE(('一覧表'!CA70))),VALUE(('一覧表'!AX70)))</f>
      </c>
      <c r="AO65" s="172">
        <f>IF(AL65="","",VLOOKUP(AL65,'リレー個票'!$AG$1:$AK$24,5))</f>
      </c>
      <c r="AP65" s="172">
        <f t="shared" si="3"/>
      </c>
      <c r="AQ65" s="174">
        <f t="shared" si="4"/>
      </c>
    </row>
    <row r="66" spans="2:43" ht="15">
      <c r="B66" s="44">
        <v>61</v>
      </c>
      <c r="C66" s="13">
        <f>IF('一覧表'!E71="","",'[1]所属'!$E$4)</f>
      </c>
      <c r="D66" s="14"/>
      <c r="E66" s="33"/>
      <c r="F66" s="33">
        <f>IF('一覧表'!E71="","",'一覧表'!D71)</f>
      </c>
      <c r="G66" s="14">
        <f>'一覧表'!E71</f>
      </c>
      <c r="H66" s="14">
        <f>IF('一覧表'!E71="","",ASC('[3]選手名簿'!$H67))</f>
      </c>
      <c r="I66" s="14">
        <f t="shared" si="0"/>
      </c>
      <c r="J66" s="14">
        <f>IF('一覧表'!G71="男",1,IF('一覧表'!G71="女",2,""))</f>
      </c>
      <c r="K66" s="14">
        <f>'一覧表'!H71</f>
      </c>
      <c r="L66" s="14">
        <f>IF('一覧表'!E71="","",'[3]選手名簿'!$K67)</f>
      </c>
      <c r="M66" s="14">
        <f>IF('一覧表'!E71="","",CONCATENATE('[3]選手名簿'!$L67,'[3]選手名簿'!$M67))</f>
      </c>
      <c r="N66" s="14">
        <f>IF('一覧表'!E71="","",'[1]所属'!$F$4)</f>
      </c>
      <c r="O66" s="46">
        <f>IF('一覧表'!E71="","",23)</f>
      </c>
      <c r="P66" s="14">
        <f>'一覧表'!K71</f>
      </c>
      <c r="Q66" s="14">
        <f>IF(P66="","",'一覧表'!L71)</f>
      </c>
      <c r="R66" s="14"/>
      <c r="S66" s="14">
        <f t="shared" si="1"/>
      </c>
      <c r="T66" s="14">
        <f>'一覧表'!N71</f>
      </c>
      <c r="U66" s="14">
        <f>IF(T66="","",'一覧表'!O71)</f>
      </c>
      <c r="V66" s="14"/>
      <c r="W66" s="14">
        <f t="shared" si="2"/>
      </c>
      <c r="X66" s="14"/>
      <c r="Y66" s="14"/>
      <c r="Z66" s="14"/>
      <c r="AA66" s="14"/>
      <c r="AB66" s="14">
        <f>'一覧表'!AX71</f>
      </c>
      <c r="AC66" s="14"/>
      <c r="AD66" s="14"/>
      <c r="AE66" s="14"/>
      <c r="AF66" s="14">
        <f>'一覧表'!CA71</f>
      </c>
      <c r="AG66" s="14"/>
      <c r="AH66" s="34"/>
      <c r="AI66" s="15"/>
      <c r="AJ66" s="172">
        <f>IF('一覧表'!V71="","",'一覧表'!V71)</f>
      </c>
      <c r="AK66" s="172">
        <f>IF('一覧表'!AY71="","",'一覧表'!AY71)</f>
      </c>
      <c r="AL66" s="173">
        <f>IF(AJ66="",IF(AK66="","",VALUE(('一覧表'!CA71)&amp;('一覧表'!BA71))),VALUE(('一覧表'!AX71)&amp;('一覧表'!X71)))</f>
      </c>
      <c r="AM66" s="172">
        <f>IF(AJ66="",IF(AK66="","",VALUE(RIGHT('一覧表'!BZ71,1))),VALUE(RIGHT('一覧表'!AW71,1)))</f>
      </c>
      <c r="AN66" s="172">
        <f>IF(AJ66="",IF(AK66="","",VALUE(('一覧表'!CA71))),VALUE(('一覧表'!AX71)))</f>
      </c>
      <c r="AO66" s="172">
        <f>IF(AL66="","",VLOOKUP(AL66,'リレー個票'!$AG$1:$AK$24,5))</f>
      </c>
      <c r="AP66" s="172">
        <f t="shared" si="3"/>
      </c>
      <c r="AQ66" s="174">
        <f t="shared" si="4"/>
      </c>
    </row>
    <row r="67" spans="2:43" ht="15">
      <c r="B67" s="44">
        <v>62</v>
      </c>
      <c r="C67" s="13">
        <f>IF('一覧表'!E72="","",'[1]所属'!$E$4)</f>
      </c>
      <c r="D67" s="14"/>
      <c r="E67" s="33"/>
      <c r="F67" s="33">
        <f>IF('一覧表'!E72="","",'一覧表'!D72)</f>
      </c>
      <c r="G67" s="14">
        <f>'一覧表'!E72</f>
      </c>
      <c r="H67" s="14">
        <f>IF('一覧表'!E72="","",ASC('[3]選手名簿'!$H68))</f>
      </c>
      <c r="I67" s="14">
        <f t="shared" si="0"/>
      </c>
      <c r="J67" s="14">
        <f>IF('一覧表'!G72="男",1,IF('一覧表'!G72="女",2,""))</f>
      </c>
      <c r="K67" s="14">
        <f>'一覧表'!H72</f>
      </c>
      <c r="L67" s="14">
        <f>IF('一覧表'!E72="","",'[3]選手名簿'!$K68)</f>
      </c>
      <c r="M67" s="14">
        <f>IF('一覧表'!E72="","",CONCATENATE('[3]選手名簿'!$L68,'[3]選手名簿'!$M68))</f>
      </c>
      <c r="N67" s="14">
        <f>IF('一覧表'!E72="","",'[1]所属'!$F$4)</f>
      </c>
      <c r="O67" s="46">
        <f>IF('一覧表'!E72="","",23)</f>
      </c>
      <c r="P67" s="14">
        <f>'一覧表'!K72</f>
      </c>
      <c r="Q67" s="14">
        <f>IF(P67="","",'一覧表'!L72)</f>
      </c>
      <c r="R67" s="14"/>
      <c r="S67" s="14">
        <f t="shared" si="1"/>
      </c>
      <c r="T67" s="14">
        <f>'一覧表'!N72</f>
      </c>
      <c r="U67" s="14">
        <f>IF(T67="","",'一覧表'!O72)</f>
      </c>
      <c r="V67" s="14"/>
      <c r="W67" s="14">
        <f t="shared" si="2"/>
      </c>
      <c r="X67" s="14"/>
      <c r="Y67" s="14"/>
      <c r="Z67" s="14"/>
      <c r="AA67" s="14"/>
      <c r="AB67" s="14">
        <f>'一覧表'!AX72</f>
      </c>
      <c r="AC67" s="14"/>
      <c r="AD67" s="14"/>
      <c r="AE67" s="14"/>
      <c r="AF67" s="14">
        <f>'一覧表'!CA72</f>
      </c>
      <c r="AG67" s="14"/>
      <c r="AH67" s="34"/>
      <c r="AI67" s="15"/>
      <c r="AJ67" s="172">
        <f>IF('一覧表'!V72="","",'一覧表'!V72)</f>
      </c>
      <c r="AK67" s="172">
        <f>IF('一覧表'!AY72="","",'一覧表'!AY72)</f>
      </c>
      <c r="AL67" s="173">
        <f>IF(AJ67="",IF(AK67="","",VALUE(('一覧表'!CA72)&amp;('一覧表'!BA72))),VALUE(('一覧表'!AX72)&amp;('一覧表'!X72)))</f>
      </c>
      <c r="AM67" s="172">
        <f>IF(AJ67="",IF(AK67="","",VALUE(RIGHT('一覧表'!BZ72,1))),VALUE(RIGHT('一覧表'!AW72,1)))</f>
      </c>
      <c r="AN67" s="172">
        <f>IF(AJ67="",IF(AK67="","",VALUE(('一覧表'!CA72))),VALUE(('一覧表'!AX72)))</f>
      </c>
      <c r="AO67" s="172">
        <f>IF(AL67="","",VLOOKUP(AL67,'リレー個票'!$AG$1:$AK$24,5))</f>
      </c>
      <c r="AP67" s="172">
        <f t="shared" si="3"/>
      </c>
      <c r="AQ67" s="174">
        <f t="shared" si="4"/>
      </c>
    </row>
    <row r="68" spans="2:43" ht="15">
      <c r="B68" s="44">
        <v>63</v>
      </c>
      <c r="C68" s="13">
        <f>IF('一覧表'!E73="","",'[1]所属'!$E$4)</f>
      </c>
      <c r="D68" s="14"/>
      <c r="E68" s="33"/>
      <c r="F68" s="33">
        <f>IF('一覧表'!E73="","",'一覧表'!D73)</f>
      </c>
      <c r="G68" s="14">
        <f>'一覧表'!E73</f>
      </c>
      <c r="H68" s="14">
        <f>IF('一覧表'!E73="","",ASC('[3]選手名簿'!$H69))</f>
      </c>
      <c r="I68" s="14">
        <f t="shared" si="0"/>
      </c>
      <c r="J68" s="14">
        <f>IF('一覧表'!G73="男",1,IF('一覧表'!G73="女",2,""))</f>
      </c>
      <c r="K68" s="14">
        <f>'一覧表'!H73</f>
      </c>
      <c r="L68" s="14">
        <f>IF('一覧表'!E73="","",'[3]選手名簿'!$K69)</f>
      </c>
      <c r="M68" s="14">
        <f>IF('一覧表'!E73="","",CONCATENATE('[3]選手名簿'!$L69,'[3]選手名簿'!$M69))</f>
      </c>
      <c r="N68" s="14">
        <f>IF('一覧表'!E73="","",'[1]所属'!$F$4)</f>
      </c>
      <c r="O68" s="46">
        <f>IF('一覧表'!E73="","",23)</f>
      </c>
      <c r="P68" s="14">
        <f>'一覧表'!K73</f>
      </c>
      <c r="Q68" s="14">
        <f>IF(P68="","",'一覧表'!L73)</f>
      </c>
      <c r="R68" s="14"/>
      <c r="S68" s="14">
        <f t="shared" si="1"/>
      </c>
      <c r="T68" s="14">
        <f>'一覧表'!N73</f>
      </c>
      <c r="U68" s="14">
        <f>IF(T68="","",'一覧表'!O73)</f>
      </c>
      <c r="V68" s="14"/>
      <c r="W68" s="14">
        <f t="shared" si="2"/>
      </c>
      <c r="X68" s="14"/>
      <c r="Y68" s="14"/>
      <c r="Z68" s="14"/>
      <c r="AA68" s="14"/>
      <c r="AB68" s="14">
        <f>'一覧表'!AX73</f>
      </c>
      <c r="AC68" s="14"/>
      <c r="AD68" s="14"/>
      <c r="AE68" s="14"/>
      <c r="AF68" s="14">
        <f>'一覧表'!CA73</f>
      </c>
      <c r="AG68" s="14"/>
      <c r="AH68" s="34"/>
      <c r="AI68" s="15"/>
      <c r="AJ68" s="172">
        <f>IF('一覧表'!V73="","",'一覧表'!V73)</f>
      </c>
      <c r="AK68" s="172">
        <f>IF('一覧表'!AY73="","",'一覧表'!AY73)</f>
      </c>
      <c r="AL68" s="173">
        <f>IF(AJ68="",IF(AK68="","",VALUE(('一覧表'!CA73)&amp;('一覧表'!BA73))),VALUE(('一覧表'!AX73)&amp;('一覧表'!X73)))</f>
      </c>
      <c r="AM68" s="172">
        <f>IF(AJ68="",IF(AK68="","",VALUE(RIGHT('一覧表'!BZ73,1))),VALUE(RIGHT('一覧表'!AW73,1)))</f>
      </c>
      <c r="AN68" s="172">
        <f>IF(AJ68="",IF(AK68="","",VALUE(('一覧表'!CA73))),VALUE(('一覧表'!AX73)))</f>
      </c>
      <c r="AO68" s="172">
        <f>IF(AL68="","",VLOOKUP(AL68,'リレー個票'!$AG$1:$AK$24,5))</f>
      </c>
      <c r="AP68" s="172">
        <f t="shared" si="3"/>
      </c>
      <c r="AQ68" s="174">
        <f t="shared" si="4"/>
      </c>
    </row>
    <row r="69" spans="2:43" ht="15">
      <c r="B69" s="44">
        <v>64</v>
      </c>
      <c r="C69" s="13">
        <f>IF('一覧表'!E74="","",'[1]所属'!$E$4)</f>
      </c>
      <c r="D69" s="14"/>
      <c r="E69" s="33"/>
      <c r="F69" s="33">
        <f>IF('一覧表'!E74="","",'一覧表'!D74)</f>
      </c>
      <c r="G69" s="14">
        <f>'一覧表'!E74</f>
      </c>
      <c r="H69" s="14">
        <f>IF('一覧表'!E74="","",ASC('[3]選手名簿'!$H70))</f>
      </c>
      <c r="I69" s="14">
        <f t="shared" si="0"/>
      </c>
      <c r="J69" s="14">
        <f>IF('一覧表'!G74="男",1,IF('一覧表'!G74="女",2,""))</f>
      </c>
      <c r="K69" s="14">
        <f>'一覧表'!H74</f>
      </c>
      <c r="L69" s="14">
        <f>IF('一覧表'!E74="","",'[3]選手名簿'!$K70)</f>
      </c>
      <c r="M69" s="14">
        <f>IF('一覧表'!E74="","",CONCATENATE('[3]選手名簿'!$L70,'[3]選手名簿'!$M70))</f>
      </c>
      <c r="N69" s="14">
        <f>IF('一覧表'!E74="","",'[1]所属'!$F$4)</f>
      </c>
      <c r="O69" s="46">
        <f>IF('一覧表'!E74="","",23)</f>
      </c>
      <c r="P69" s="14">
        <f>'一覧表'!K74</f>
      </c>
      <c r="Q69" s="14">
        <f>IF(P69="","",'一覧表'!L74)</f>
      </c>
      <c r="R69" s="14"/>
      <c r="S69" s="14">
        <f t="shared" si="1"/>
      </c>
      <c r="T69" s="14">
        <f>'一覧表'!N74</f>
      </c>
      <c r="U69" s="14">
        <f>IF(T69="","",'一覧表'!O74)</f>
      </c>
      <c r="V69" s="14"/>
      <c r="W69" s="14">
        <f t="shared" si="2"/>
      </c>
      <c r="X69" s="14"/>
      <c r="Y69" s="14"/>
      <c r="Z69" s="14"/>
      <c r="AA69" s="14"/>
      <c r="AB69" s="14">
        <f>'一覧表'!AX74</f>
      </c>
      <c r="AC69" s="14"/>
      <c r="AD69" s="14"/>
      <c r="AE69" s="14"/>
      <c r="AF69" s="14">
        <f>'一覧表'!CA74</f>
      </c>
      <c r="AG69" s="14"/>
      <c r="AH69" s="34"/>
      <c r="AI69" s="15"/>
      <c r="AJ69" s="172">
        <f>IF('一覧表'!V74="","",'一覧表'!V74)</f>
      </c>
      <c r="AK69" s="172">
        <f>IF('一覧表'!AY74="","",'一覧表'!AY74)</f>
      </c>
      <c r="AL69" s="173">
        <f>IF(AJ69="",IF(AK69="","",VALUE(('一覧表'!CA74)&amp;('一覧表'!BA74))),VALUE(('一覧表'!AX74)&amp;('一覧表'!X74)))</f>
      </c>
      <c r="AM69" s="172">
        <f>IF(AJ69="",IF(AK69="","",VALUE(RIGHT('一覧表'!BZ74,1))),VALUE(RIGHT('一覧表'!AW74,1)))</f>
      </c>
      <c r="AN69" s="172">
        <f>IF(AJ69="",IF(AK69="","",VALUE(('一覧表'!CA74))),VALUE(('一覧表'!AX74)))</f>
      </c>
      <c r="AO69" s="172">
        <f>IF(AL69="","",VLOOKUP(AL69,'リレー個票'!$AG$1:$AK$24,5))</f>
      </c>
      <c r="AP69" s="172">
        <f t="shared" si="3"/>
      </c>
      <c r="AQ69" s="174">
        <f t="shared" si="4"/>
      </c>
    </row>
    <row r="70" spans="2:43" ht="15">
      <c r="B70" s="44">
        <v>65</v>
      </c>
      <c r="C70" s="13">
        <f>IF('一覧表'!E75="","",'[1]所属'!$E$4)</f>
      </c>
      <c r="D70" s="14"/>
      <c r="E70" s="33"/>
      <c r="F70" s="33">
        <f>IF('一覧表'!E75="","",'一覧表'!D75)</f>
      </c>
      <c r="G70" s="14">
        <f>'一覧表'!E75</f>
      </c>
      <c r="H70" s="14">
        <f>IF('一覧表'!E75="","",ASC('[3]選手名簿'!$H71))</f>
      </c>
      <c r="I70" s="14">
        <f aca="true" t="shared" si="5" ref="I70:I133">G70</f>
      </c>
      <c r="J70" s="14">
        <f>IF('一覧表'!G75="男",1,IF('一覧表'!G75="女",2,""))</f>
      </c>
      <c r="K70" s="14">
        <f>'一覧表'!H75</f>
      </c>
      <c r="L70" s="14">
        <f>IF('一覧表'!E75="","",'[3]選手名簿'!$K71)</f>
      </c>
      <c r="M70" s="14">
        <f>IF('一覧表'!E75="","",CONCATENATE('[3]選手名簿'!$L71,'[3]選手名簿'!$M71))</f>
      </c>
      <c r="N70" s="14">
        <f>IF('一覧表'!E75="","",'[1]所属'!$F$4)</f>
      </c>
      <c r="O70" s="46">
        <f>IF('一覧表'!E75="","",23)</f>
      </c>
      <c r="P70" s="14">
        <f>'一覧表'!K75</f>
      </c>
      <c r="Q70" s="14">
        <f>IF(P70="","",'一覧表'!L75)</f>
      </c>
      <c r="R70" s="14"/>
      <c r="S70" s="14">
        <f t="shared" si="1"/>
      </c>
      <c r="T70" s="14">
        <f>'一覧表'!N75</f>
      </c>
      <c r="U70" s="14">
        <f>IF(T70="","",'一覧表'!O75)</f>
      </c>
      <c r="V70" s="14"/>
      <c r="W70" s="14">
        <f t="shared" si="2"/>
      </c>
      <c r="X70" s="14"/>
      <c r="Y70" s="14"/>
      <c r="Z70" s="14"/>
      <c r="AA70" s="14"/>
      <c r="AB70" s="14">
        <f>'一覧表'!AX75</f>
      </c>
      <c r="AC70" s="14"/>
      <c r="AD70" s="14"/>
      <c r="AE70" s="14"/>
      <c r="AF70" s="14">
        <f>'一覧表'!CA75</f>
      </c>
      <c r="AG70" s="14"/>
      <c r="AH70" s="34"/>
      <c r="AI70" s="15"/>
      <c r="AJ70" s="172">
        <f>IF('一覧表'!V75="","",'一覧表'!V75)</f>
      </c>
      <c r="AK70" s="172">
        <f>IF('一覧表'!AY75="","",'一覧表'!AY75)</f>
      </c>
      <c r="AL70" s="173">
        <f>IF(AJ70="",IF(AK70="","",VALUE(('一覧表'!CA75)&amp;('一覧表'!BA75))),VALUE(('一覧表'!AX75)&amp;('一覧表'!X75)))</f>
      </c>
      <c r="AM70" s="172">
        <f>IF(AJ70="",IF(AK70="","",VALUE(RIGHT('一覧表'!BZ75,1))),VALUE(RIGHT('一覧表'!AW75,1)))</f>
      </c>
      <c r="AN70" s="172">
        <f>IF(AJ70="",IF(AK70="","",VALUE(('一覧表'!CA75))),VALUE(('一覧表'!AX75)))</f>
      </c>
      <c r="AO70" s="172">
        <f>IF(AL70="","",VLOOKUP(AL70,'リレー個票'!$AG$1:$AK$24,5))</f>
      </c>
      <c r="AP70" s="172">
        <f t="shared" si="3"/>
      </c>
      <c r="AQ70" s="174">
        <f t="shared" si="4"/>
      </c>
    </row>
    <row r="71" spans="2:43" ht="15">
      <c r="B71" s="44">
        <v>66</v>
      </c>
      <c r="C71" s="13">
        <f>IF('一覧表'!E76="","",'[1]所属'!$E$4)</f>
      </c>
      <c r="D71" s="14"/>
      <c r="E71" s="33"/>
      <c r="F71" s="33">
        <f>IF('一覧表'!E76="","",'一覧表'!D76)</f>
      </c>
      <c r="G71" s="14">
        <f>'一覧表'!E76</f>
      </c>
      <c r="H71" s="14">
        <f>IF('一覧表'!E76="","",ASC('[3]選手名簿'!$H72))</f>
      </c>
      <c r="I71" s="14">
        <f t="shared" si="5"/>
      </c>
      <c r="J71" s="14">
        <f>IF('一覧表'!G76="男",1,IF('一覧表'!G76="女",2,""))</f>
      </c>
      <c r="K71" s="14">
        <f>'一覧表'!H76</f>
      </c>
      <c r="L71" s="14">
        <f>IF('一覧表'!E76="","",'[3]選手名簿'!$K72)</f>
      </c>
      <c r="M71" s="14">
        <f>IF('一覧表'!E76="","",CONCATENATE('[3]選手名簿'!$L72,'[3]選手名簿'!$M72))</f>
      </c>
      <c r="N71" s="14">
        <f>IF('一覧表'!E76="","",'[1]所属'!$F$4)</f>
      </c>
      <c r="O71" s="46">
        <f>IF('一覧表'!E76="","",23)</f>
      </c>
      <c r="P71" s="14">
        <f>'一覧表'!K76</f>
      </c>
      <c r="Q71" s="14">
        <f>IF(P71="","",'一覧表'!L76)</f>
      </c>
      <c r="R71" s="14"/>
      <c r="S71" s="14">
        <f aca="true" t="shared" si="6" ref="S71:S134">IF(P71="","",2)</f>
      </c>
      <c r="T71" s="14">
        <f>'一覧表'!N76</f>
      </c>
      <c r="U71" s="14">
        <f>IF(T71="","",'一覧表'!O76)</f>
      </c>
      <c r="V71" s="14"/>
      <c r="W71" s="14">
        <f aca="true" t="shared" si="7" ref="W71:W134">IF(T71="","",2)</f>
      </c>
      <c r="X71" s="14"/>
      <c r="Y71" s="14"/>
      <c r="Z71" s="14"/>
      <c r="AA71" s="14"/>
      <c r="AB71" s="14">
        <f>'一覧表'!AX76</f>
      </c>
      <c r="AC71" s="14"/>
      <c r="AD71" s="14"/>
      <c r="AE71" s="14"/>
      <c r="AF71" s="14">
        <f>'一覧表'!CA76</f>
      </c>
      <c r="AG71" s="14"/>
      <c r="AH71" s="34"/>
      <c r="AI71" s="15"/>
      <c r="AJ71" s="172">
        <f>IF('一覧表'!V76="","",'一覧表'!V76)</f>
      </c>
      <c r="AK71" s="172">
        <f>IF('一覧表'!AY76="","",'一覧表'!AY76)</f>
      </c>
      <c r="AL71" s="173">
        <f>IF(AJ71="",IF(AK71="","",VALUE(('一覧表'!CA76)&amp;('一覧表'!BA76))),VALUE(('一覧表'!AX76)&amp;('一覧表'!X76)))</f>
      </c>
      <c r="AM71" s="172">
        <f>IF(AJ71="",IF(AK71="","",VALUE(RIGHT('一覧表'!BZ76,1))),VALUE(RIGHT('一覧表'!AW76,1)))</f>
      </c>
      <c r="AN71" s="172">
        <f>IF(AJ71="",IF(AK71="","",VALUE(('一覧表'!CA76))),VALUE(('一覧表'!AX76)))</f>
      </c>
      <c r="AO71" s="172">
        <f>IF(AL71="","",VLOOKUP(AL71,'リレー個票'!$AG$1:$AK$24,5))</f>
      </c>
      <c r="AP71" s="172">
        <f aca="true" t="shared" si="8" ref="AP71:AP134">IF(AL71="","",0)</f>
      </c>
      <c r="AQ71" s="174">
        <f aca="true" t="shared" si="9" ref="AQ71:AQ134">IF(AL71="","",IF(AO71="",0,2))</f>
      </c>
    </row>
    <row r="72" spans="2:43" ht="15">
      <c r="B72" s="44">
        <v>67</v>
      </c>
      <c r="C72" s="13">
        <f>IF('一覧表'!E77="","",'[1]所属'!$E$4)</f>
      </c>
      <c r="D72" s="14"/>
      <c r="E72" s="33"/>
      <c r="F72" s="33">
        <f>IF('一覧表'!E77="","",'一覧表'!D77)</f>
      </c>
      <c r="G72" s="14">
        <f>'一覧表'!E77</f>
      </c>
      <c r="H72" s="14">
        <f>IF('一覧表'!E77="","",ASC('[3]選手名簿'!$H73))</f>
      </c>
      <c r="I72" s="14">
        <f t="shared" si="5"/>
      </c>
      <c r="J72" s="14">
        <f>IF('一覧表'!G77="男",1,IF('一覧表'!G77="女",2,""))</f>
      </c>
      <c r="K72" s="14">
        <f>'一覧表'!H77</f>
      </c>
      <c r="L72" s="14">
        <f>IF('一覧表'!E77="","",'[3]選手名簿'!$K73)</f>
      </c>
      <c r="M72" s="14">
        <f>IF('一覧表'!E77="","",CONCATENATE('[3]選手名簿'!$L73,'[3]選手名簿'!$M73))</f>
      </c>
      <c r="N72" s="14">
        <f>IF('一覧表'!E77="","",'[1]所属'!$F$4)</f>
      </c>
      <c r="O72" s="46">
        <f>IF('一覧表'!E77="","",23)</f>
      </c>
      <c r="P72" s="14">
        <f>'一覧表'!K77</f>
      </c>
      <c r="Q72" s="14">
        <f>IF(P72="","",'一覧表'!L77)</f>
      </c>
      <c r="R72" s="14"/>
      <c r="S72" s="14">
        <f t="shared" si="6"/>
      </c>
      <c r="T72" s="14">
        <f>'一覧表'!N77</f>
      </c>
      <c r="U72" s="14">
        <f>IF(T72="","",'一覧表'!O77)</f>
      </c>
      <c r="V72" s="14"/>
      <c r="W72" s="14">
        <f t="shared" si="7"/>
      </c>
      <c r="X72" s="14"/>
      <c r="Y72" s="14"/>
      <c r="Z72" s="14"/>
      <c r="AA72" s="14"/>
      <c r="AB72" s="14">
        <f>'一覧表'!AX77</f>
      </c>
      <c r="AC72" s="14"/>
      <c r="AD72" s="14"/>
      <c r="AE72" s="14"/>
      <c r="AF72" s="14">
        <f>'一覧表'!CA77</f>
      </c>
      <c r="AG72" s="14"/>
      <c r="AH72" s="34"/>
      <c r="AI72" s="15"/>
      <c r="AJ72" s="172">
        <f>IF('一覧表'!V77="","",'一覧表'!V77)</f>
      </c>
      <c r="AK72" s="172">
        <f>IF('一覧表'!AY77="","",'一覧表'!AY77)</f>
      </c>
      <c r="AL72" s="173">
        <f>IF(AJ72="",IF(AK72="","",VALUE(('一覧表'!CA77)&amp;('一覧表'!BA77))),VALUE(('一覧表'!AX77)&amp;('一覧表'!X77)))</f>
      </c>
      <c r="AM72" s="172">
        <f>IF(AJ72="",IF(AK72="","",VALUE(RIGHT('一覧表'!BZ77,1))),VALUE(RIGHT('一覧表'!AW77,1)))</f>
      </c>
      <c r="AN72" s="172">
        <f>IF(AJ72="",IF(AK72="","",VALUE(('一覧表'!CA77))),VALUE(('一覧表'!AX77)))</f>
      </c>
      <c r="AO72" s="172">
        <f>IF(AL72="","",VLOOKUP(AL72,'リレー個票'!$AG$1:$AK$24,5))</f>
      </c>
      <c r="AP72" s="172">
        <f t="shared" si="8"/>
      </c>
      <c r="AQ72" s="174">
        <f t="shared" si="9"/>
      </c>
    </row>
    <row r="73" spans="2:43" ht="15">
      <c r="B73" s="44">
        <v>68</v>
      </c>
      <c r="C73" s="13">
        <f>IF('一覧表'!E78="","",'[1]所属'!$E$4)</f>
      </c>
      <c r="D73" s="14"/>
      <c r="E73" s="33"/>
      <c r="F73" s="33">
        <f>IF('一覧表'!E78="","",'一覧表'!D78)</f>
      </c>
      <c r="G73" s="14">
        <f>'一覧表'!E78</f>
      </c>
      <c r="H73" s="14">
        <f>IF('一覧表'!E78="","",ASC('[3]選手名簿'!$H74))</f>
      </c>
      <c r="I73" s="14">
        <f t="shared" si="5"/>
      </c>
      <c r="J73" s="14">
        <f>IF('一覧表'!G78="男",1,IF('一覧表'!G78="女",2,""))</f>
      </c>
      <c r="K73" s="14">
        <f>'一覧表'!H78</f>
      </c>
      <c r="L73" s="14">
        <f>IF('一覧表'!E78="","",'[3]選手名簿'!$K74)</f>
      </c>
      <c r="M73" s="14">
        <f>IF('一覧表'!E78="","",CONCATENATE('[3]選手名簿'!$L74,'[3]選手名簿'!$M74))</f>
      </c>
      <c r="N73" s="14">
        <f>IF('一覧表'!E78="","",'[1]所属'!$F$4)</f>
      </c>
      <c r="O73" s="46">
        <f>IF('一覧表'!E78="","",23)</f>
      </c>
      <c r="P73" s="14">
        <f>'一覧表'!K78</f>
      </c>
      <c r="Q73" s="14">
        <f>IF(P73="","",'一覧表'!L78)</f>
      </c>
      <c r="R73" s="14"/>
      <c r="S73" s="14">
        <f t="shared" si="6"/>
      </c>
      <c r="T73" s="14">
        <f>'一覧表'!N78</f>
      </c>
      <c r="U73" s="14">
        <f>IF(T73="","",'一覧表'!O78)</f>
      </c>
      <c r="V73" s="14"/>
      <c r="W73" s="14">
        <f t="shared" si="7"/>
      </c>
      <c r="X73" s="14"/>
      <c r="Y73" s="14"/>
      <c r="Z73" s="14"/>
      <c r="AA73" s="14"/>
      <c r="AB73" s="14">
        <f>'一覧表'!AX78</f>
      </c>
      <c r="AC73" s="14"/>
      <c r="AD73" s="14"/>
      <c r="AE73" s="14"/>
      <c r="AF73" s="14">
        <f>'一覧表'!CA78</f>
      </c>
      <c r="AG73" s="14"/>
      <c r="AH73" s="34"/>
      <c r="AI73" s="15"/>
      <c r="AJ73" s="172">
        <f>IF('一覧表'!V78="","",'一覧表'!V78)</f>
      </c>
      <c r="AK73" s="172">
        <f>IF('一覧表'!AY78="","",'一覧表'!AY78)</f>
      </c>
      <c r="AL73" s="173">
        <f>IF(AJ73="",IF(AK73="","",VALUE(('一覧表'!CA78)&amp;('一覧表'!BA78))),VALUE(('一覧表'!AX78)&amp;('一覧表'!X78)))</f>
      </c>
      <c r="AM73" s="172">
        <f>IF(AJ73="",IF(AK73="","",VALUE(RIGHT('一覧表'!BZ78,1))),VALUE(RIGHT('一覧表'!AW78,1)))</f>
      </c>
      <c r="AN73" s="172">
        <f>IF(AJ73="",IF(AK73="","",VALUE(('一覧表'!CA78))),VALUE(('一覧表'!AX78)))</f>
      </c>
      <c r="AO73" s="172">
        <f>IF(AL73="","",VLOOKUP(AL73,'リレー個票'!$AG$1:$AK$24,5))</f>
      </c>
      <c r="AP73" s="172">
        <f t="shared" si="8"/>
      </c>
      <c r="AQ73" s="174">
        <f t="shared" si="9"/>
      </c>
    </row>
    <row r="74" spans="2:43" ht="15">
      <c r="B74" s="44">
        <v>69</v>
      </c>
      <c r="C74" s="13">
        <f>IF('一覧表'!E79="","",'[1]所属'!$E$4)</f>
      </c>
      <c r="D74" s="14"/>
      <c r="E74" s="33"/>
      <c r="F74" s="33">
        <f>IF('一覧表'!E79="","",'一覧表'!D79)</f>
      </c>
      <c r="G74" s="14">
        <f>'一覧表'!E79</f>
      </c>
      <c r="H74" s="14">
        <f>IF('一覧表'!E79="","",ASC('[3]選手名簿'!$H75))</f>
      </c>
      <c r="I74" s="14">
        <f t="shared" si="5"/>
      </c>
      <c r="J74" s="14">
        <f>IF('一覧表'!G79="男",1,IF('一覧表'!G79="女",2,""))</f>
      </c>
      <c r="K74" s="14">
        <f>'一覧表'!H79</f>
      </c>
      <c r="L74" s="14">
        <f>IF('一覧表'!E79="","",'[3]選手名簿'!$K75)</f>
      </c>
      <c r="M74" s="14">
        <f>IF('一覧表'!E79="","",CONCATENATE('[3]選手名簿'!$L75,'[3]選手名簿'!$M75))</f>
      </c>
      <c r="N74" s="14">
        <f>IF('一覧表'!E79="","",'[1]所属'!$F$4)</f>
      </c>
      <c r="O74" s="46">
        <f>IF('一覧表'!E79="","",23)</f>
      </c>
      <c r="P74" s="14">
        <f>'一覧表'!K79</f>
      </c>
      <c r="Q74" s="14">
        <f>IF(P74="","",'一覧表'!L79)</f>
      </c>
      <c r="R74" s="14"/>
      <c r="S74" s="14">
        <f t="shared" si="6"/>
      </c>
      <c r="T74" s="14">
        <f>'一覧表'!N79</f>
      </c>
      <c r="U74" s="14">
        <f>IF(T74="","",'一覧表'!O79)</f>
      </c>
      <c r="V74" s="14"/>
      <c r="W74" s="14">
        <f t="shared" si="7"/>
      </c>
      <c r="X74" s="14"/>
      <c r="Y74" s="14"/>
      <c r="Z74" s="14"/>
      <c r="AA74" s="14"/>
      <c r="AB74" s="14">
        <f>'一覧表'!AX79</f>
      </c>
      <c r="AC74" s="14"/>
      <c r="AD74" s="14"/>
      <c r="AE74" s="14"/>
      <c r="AF74" s="14">
        <f>'一覧表'!CA79</f>
      </c>
      <c r="AG74" s="14"/>
      <c r="AH74" s="34"/>
      <c r="AI74" s="15"/>
      <c r="AJ74" s="172">
        <f>IF('一覧表'!V79="","",'一覧表'!V79)</f>
      </c>
      <c r="AK74" s="172">
        <f>IF('一覧表'!AY79="","",'一覧表'!AY79)</f>
      </c>
      <c r="AL74" s="173">
        <f>IF(AJ74="",IF(AK74="","",VALUE(('一覧表'!CA79)&amp;('一覧表'!BA79))),VALUE(('一覧表'!AX79)&amp;('一覧表'!X79)))</f>
      </c>
      <c r="AM74" s="172">
        <f>IF(AJ74="",IF(AK74="","",VALUE(RIGHT('一覧表'!BZ79,1))),VALUE(RIGHT('一覧表'!AW79,1)))</f>
      </c>
      <c r="AN74" s="172">
        <f>IF(AJ74="",IF(AK74="","",VALUE(('一覧表'!CA79))),VALUE(('一覧表'!AX79)))</f>
      </c>
      <c r="AO74" s="172">
        <f>IF(AL74="","",VLOOKUP(AL74,'リレー個票'!$AG$1:$AK$24,5))</f>
      </c>
      <c r="AP74" s="172">
        <f t="shared" si="8"/>
      </c>
      <c r="AQ74" s="174">
        <f t="shared" si="9"/>
      </c>
    </row>
    <row r="75" spans="2:43" ht="15">
      <c r="B75" s="44">
        <v>70</v>
      </c>
      <c r="C75" s="13">
        <f>IF('一覧表'!E80="","",'[1]所属'!$E$4)</f>
      </c>
      <c r="D75" s="14"/>
      <c r="E75" s="33"/>
      <c r="F75" s="33">
        <f>IF('一覧表'!E80="","",'一覧表'!D80)</f>
      </c>
      <c r="G75" s="14">
        <f>'一覧表'!E80</f>
      </c>
      <c r="H75" s="14">
        <f>IF('一覧表'!E80="","",ASC('[3]選手名簿'!$H76))</f>
      </c>
      <c r="I75" s="14">
        <f t="shared" si="5"/>
      </c>
      <c r="J75" s="14">
        <f>IF('一覧表'!G80="男",1,IF('一覧表'!G80="女",2,""))</f>
      </c>
      <c r="K75" s="14">
        <f>'一覧表'!H80</f>
      </c>
      <c r="L75" s="14">
        <f>IF('一覧表'!E80="","",'[3]選手名簿'!$K76)</f>
      </c>
      <c r="M75" s="14">
        <f>IF('一覧表'!E80="","",CONCATENATE('[3]選手名簿'!$L76,'[3]選手名簿'!$M76))</f>
      </c>
      <c r="N75" s="14">
        <f>IF('一覧表'!E80="","",'[1]所属'!$F$4)</f>
      </c>
      <c r="O75" s="46">
        <f>IF('一覧表'!E80="","",23)</f>
      </c>
      <c r="P75" s="14">
        <f>'一覧表'!K80</f>
      </c>
      <c r="Q75" s="14">
        <f>IF(P75="","",'一覧表'!L80)</f>
      </c>
      <c r="R75" s="14"/>
      <c r="S75" s="14">
        <f t="shared" si="6"/>
      </c>
      <c r="T75" s="14">
        <f>'一覧表'!N80</f>
      </c>
      <c r="U75" s="14">
        <f>IF(T75="","",'一覧表'!O80)</f>
      </c>
      <c r="V75" s="14"/>
      <c r="W75" s="14">
        <f t="shared" si="7"/>
      </c>
      <c r="X75" s="14"/>
      <c r="Y75" s="14"/>
      <c r="Z75" s="14"/>
      <c r="AA75" s="14"/>
      <c r="AB75" s="14">
        <f>'一覧表'!AX80</f>
      </c>
      <c r="AC75" s="14"/>
      <c r="AD75" s="14"/>
      <c r="AE75" s="14"/>
      <c r="AF75" s="14">
        <f>'一覧表'!CA80</f>
      </c>
      <c r="AG75" s="14"/>
      <c r="AH75" s="34"/>
      <c r="AI75" s="15"/>
      <c r="AJ75" s="172">
        <f>IF('一覧表'!V80="","",'一覧表'!V80)</f>
      </c>
      <c r="AK75" s="172">
        <f>IF('一覧表'!AY80="","",'一覧表'!AY80)</f>
      </c>
      <c r="AL75" s="173">
        <f>IF(AJ75="",IF(AK75="","",VALUE(('一覧表'!CA80)&amp;('一覧表'!BA80))),VALUE(('一覧表'!AX80)&amp;('一覧表'!X80)))</f>
      </c>
      <c r="AM75" s="172">
        <f>IF(AJ75="",IF(AK75="","",VALUE(RIGHT('一覧表'!BZ80,1))),VALUE(RIGHT('一覧表'!AW80,1)))</f>
      </c>
      <c r="AN75" s="172">
        <f>IF(AJ75="",IF(AK75="","",VALUE(('一覧表'!CA80))),VALUE(('一覧表'!AX80)))</f>
      </c>
      <c r="AO75" s="172">
        <f>IF(AL75="","",VLOOKUP(AL75,'リレー個票'!$AG$1:$AK$24,5))</f>
      </c>
      <c r="AP75" s="172">
        <f t="shared" si="8"/>
      </c>
      <c r="AQ75" s="174">
        <f t="shared" si="9"/>
      </c>
    </row>
    <row r="76" spans="2:43" ht="15">
      <c r="B76" s="44">
        <v>71</v>
      </c>
      <c r="C76" s="13">
        <f>IF('一覧表'!E81="","",'[1]所属'!$E$4)</f>
      </c>
      <c r="D76" s="14"/>
      <c r="E76" s="33"/>
      <c r="F76" s="33">
        <f>IF('一覧表'!E81="","",'一覧表'!D81)</f>
      </c>
      <c r="G76" s="14">
        <f>'一覧表'!E81</f>
      </c>
      <c r="H76" s="14">
        <f>IF('一覧表'!E81="","",ASC('[3]選手名簿'!$H77))</f>
      </c>
      <c r="I76" s="14">
        <f t="shared" si="5"/>
      </c>
      <c r="J76" s="14">
        <f>IF('一覧表'!G81="男",1,IF('一覧表'!G81="女",2,""))</f>
      </c>
      <c r="K76" s="14">
        <f>'一覧表'!H81</f>
      </c>
      <c r="L76" s="14">
        <f>IF('一覧表'!E81="","",'[3]選手名簿'!$K77)</f>
      </c>
      <c r="M76" s="14">
        <f>IF('一覧表'!E81="","",CONCATENATE('[3]選手名簿'!$L77,'[3]選手名簿'!$M77))</f>
      </c>
      <c r="N76" s="14">
        <f>IF('一覧表'!E81="","",'[1]所属'!$F$4)</f>
      </c>
      <c r="O76" s="46">
        <f>IF('一覧表'!E81="","",23)</f>
      </c>
      <c r="P76" s="14">
        <f>'一覧表'!K81</f>
      </c>
      <c r="Q76" s="14">
        <f>IF(P76="","",'一覧表'!L81)</f>
      </c>
      <c r="R76" s="14"/>
      <c r="S76" s="14">
        <f t="shared" si="6"/>
      </c>
      <c r="T76" s="14">
        <f>'一覧表'!N81</f>
      </c>
      <c r="U76" s="14">
        <f>IF(T76="","",'一覧表'!O81)</f>
      </c>
      <c r="V76" s="14"/>
      <c r="W76" s="14">
        <f t="shared" si="7"/>
      </c>
      <c r="X76" s="14"/>
      <c r="Y76" s="14"/>
      <c r="Z76" s="14"/>
      <c r="AA76" s="14"/>
      <c r="AB76" s="14">
        <f>'一覧表'!AX81</f>
      </c>
      <c r="AC76" s="14"/>
      <c r="AD76" s="14"/>
      <c r="AE76" s="14"/>
      <c r="AF76" s="14">
        <f>'一覧表'!CA81</f>
      </c>
      <c r="AG76" s="14"/>
      <c r="AH76" s="34"/>
      <c r="AI76" s="15"/>
      <c r="AJ76" s="172">
        <f>IF('一覧表'!V81="","",'一覧表'!V81)</f>
      </c>
      <c r="AK76" s="172">
        <f>IF('一覧表'!AY81="","",'一覧表'!AY81)</f>
      </c>
      <c r="AL76" s="173">
        <f>IF(AJ76="",IF(AK76="","",VALUE(('一覧表'!CA81)&amp;('一覧表'!BA81))),VALUE(('一覧表'!AX81)&amp;('一覧表'!X81)))</f>
      </c>
      <c r="AM76" s="172">
        <f>IF(AJ76="",IF(AK76="","",VALUE(RIGHT('一覧表'!BZ81,1))),VALUE(RIGHT('一覧表'!AW81,1)))</f>
      </c>
      <c r="AN76" s="172">
        <f>IF(AJ76="",IF(AK76="","",VALUE(('一覧表'!CA81))),VALUE(('一覧表'!AX81)))</f>
      </c>
      <c r="AO76" s="172">
        <f>IF(AL76="","",VLOOKUP(AL76,'リレー個票'!$AG$1:$AK$24,5))</f>
      </c>
      <c r="AP76" s="172">
        <f t="shared" si="8"/>
      </c>
      <c r="AQ76" s="174">
        <f t="shared" si="9"/>
      </c>
    </row>
    <row r="77" spans="2:43" ht="15">
      <c r="B77" s="44">
        <v>72</v>
      </c>
      <c r="C77" s="13">
        <f>IF('一覧表'!E82="","",'[1]所属'!$E$4)</f>
      </c>
      <c r="D77" s="14"/>
      <c r="E77" s="33"/>
      <c r="F77" s="33">
        <f>IF('一覧表'!E82="","",'一覧表'!D82)</f>
      </c>
      <c r="G77" s="14">
        <f>'一覧表'!E82</f>
      </c>
      <c r="H77" s="14">
        <f>IF('一覧表'!E82="","",ASC('[3]選手名簿'!$H78))</f>
      </c>
      <c r="I77" s="14">
        <f t="shared" si="5"/>
      </c>
      <c r="J77" s="14">
        <f>IF('一覧表'!G82="男",1,IF('一覧表'!G82="女",2,""))</f>
      </c>
      <c r="K77" s="14">
        <f>'一覧表'!H82</f>
      </c>
      <c r="L77" s="14">
        <f>IF('一覧表'!E82="","",'[3]選手名簿'!$K78)</f>
      </c>
      <c r="M77" s="14">
        <f>IF('一覧表'!E82="","",CONCATENATE('[3]選手名簿'!$L78,'[3]選手名簿'!$M78))</f>
      </c>
      <c r="N77" s="14">
        <f>IF('一覧表'!E82="","",'[1]所属'!$F$4)</f>
      </c>
      <c r="O77" s="46">
        <f>IF('一覧表'!E82="","",23)</f>
      </c>
      <c r="P77" s="14">
        <f>'一覧表'!K82</f>
      </c>
      <c r="Q77" s="14">
        <f>IF(P77="","",'一覧表'!L82)</f>
      </c>
      <c r="R77" s="14"/>
      <c r="S77" s="14">
        <f t="shared" si="6"/>
      </c>
      <c r="T77" s="14">
        <f>'一覧表'!N82</f>
      </c>
      <c r="U77" s="14">
        <f>IF(T77="","",'一覧表'!O82)</f>
      </c>
      <c r="V77" s="14"/>
      <c r="W77" s="14">
        <f t="shared" si="7"/>
      </c>
      <c r="X77" s="14"/>
      <c r="Y77" s="14"/>
      <c r="Z77" s="14"/>
      <c r="AA77" s="14"/>
      <c r="AB77" s="14">
        <f>'一覧表'!AX82</f>
      </c>
      <c r="AC77" s="14"/>
      <c r="AD77" s="14"/>
      <c r="AE77" s="14"/>
      <c r="AF77" s="14">
        <f>'一覧表'!CA82</f>
      </c>
      <c r="AG77" s="14"/>
      <c r="AH77" s="34"/>
      <c r="AI77" s="15"/>
      <c r="AJ77" s="172">
        <f>IF('一覧表'!V82="","",'一覧表'!V82)</f>
      </c>
      <c r="AK77" s="172">
        <f>IF('一覧表'!AY82="","",'一覧表'!AY82)</f>
      </c>
      <c r="AL77" s="173">
        <f>IF(AJ77="",IF(AK77="","",VALUE(('一覧表'!CA82)&amp;('一覧表'!BA82))),VALUE(('一覧表'!AX82)&amp;('一覧表'!X82)))</f>
      </c>
      <c r="AM77" s="172">
        <f>IF(AJ77="",IF(AK77="","",VALUE(RIGHT('一覧表'!BZ82,1))),VALUE(RIGHT('一覧表'!AW82,1)))</f>
      </c>
      <c r="AN77" s="172">
        <f>IF(AJ77="",IF(AK77="","",VALUE(('一覧表'!CA82))),VALUE(('一覧表'!AX82)))</f>
      </c>
      <c r="AO77" s="172">
        <f>IF(AL77="","",VLOOKUP(AL77,'リレー個票'!$AG$1:$AK$24,5))</f>
      </c>
      <c r="AP77" s="172">
        <f t="shared" si="8"/>
      </c>
      <c r="AQ77" s="174">
        <f t="shared" si="9"/>
      </c>
    </row>
    <row r="78" spans="2:43" ht="15">
      <c r="B78" s="44">
        <v>73</v>
      </c>
      <c r="C78" s="13">
        <f>IF('一覧表'!E83="","",'[1]所属'!$E$4)</f>
      </c>
      <c r="D78" s="14"/>
      <c r="E78" s="33"/>
      <c r="F78" s="33">
        <f>IF('一覧表'!E83="","",'一覧表'!D83)</f>
      </c>
      <c r="G78" s="14">
        <f>'一覧表'!E83</f>
      </c>
      <c r="H78" s="14">
        <f>IF('一覧表'!E83="","",ASC('[3]選手名簿'!$H79))</f>
      </c>
      <c r="I78" s="14">
        <f t="shared" si="5"/>
      </c>
      <c r="J78" s="14">
        <f>IF('一覧表'!G83="男",1,IF('一覧表'!G83="女",2,""))</f>
      </c>
      <c r="K78" s="14">
        <f>'一覧表'!H83</f>
      </c>
      <c r="L78" s="14">
        <f>IF('一覧表'!E83="","",'[3]選手名簿'!$K79)</f>
      </c>
      <c r="M78" s="14">
        <f>IF('一覧表'!E83="","",CONCATENATE('[3]選手名簿'!$L79,'[3]選手名簿'!$M79))</f>
      </c>
      <c r="N78" s="14">
        <f>IF('一覧表'!E83="","",'[1]所属'!$F$4)</f>
      </c>
      <c r="O78" s="46">
        <f>IF('一覧表'!E83="","",23)</f>
      </c>
      <c r="P78" s="14">
        <f>'一覧表'!K83</f>
      </c>
      <c r="Q78" s="14">
        <f>IF(P78="","",'一覧表'!L83)</f>
      </c>
      <c r="R78" s="14"/>
      <c r="S78" s="14">
        <f t="shared" si="6"/>
      </c>
      <c r="T78" s="14">
        <f>'一覧表'!N83</f>
      </c>
      <c r="U78" s="14">
        <f>IF(T78="","",'一覧表'!O83)</f>
      </c>
      <c r="V78" s="14"/>
      <c r="W78" s="14">
        <f t="shared" si="7"/>
      </c>
      <c r="X78" s="14"/>
      <c r="Y78" s="14"/>
      <c r="Z78" s="14"/>
      <c r="AA78" s="14"/>
      <c r="AB78" s="14">
        <f>'一覧表'!AX83</f>
      </c>
      <c r="AC78" s="14"/>
      <c r="AD78" s="14"/>
      <c r="AE78" s="14"/>
      <c r="AF78" s="14">
        <f>'一覧表'!CA83</f>
      </c>
      <c r="AG78" s="14"/>
      <c r="AH78" s="34"/>
      <c r="AI78" s="15"/>
      <c r="AJ78" s="172">
        <f>IF('一覧表'!V83="","",'一覧表'!V83)</f>
      </c>
      <c r="AK78" s="172">
        <f>IF('一覧表'!AY83="","",'一覧表'!AY83)</f>
      </c>
      <c r="AL78" s="173">
        <f>IF(AJ78="",IF(AK78="","",VALUE(('一覧表'!CA83)&amp;('一覧表'!BA83))),VALUE(('一覧表'!AX83)&amp;('一覧表'!X83)))</f>
      </c>
      <c r="AM78" s="172">
        <f>IF(AJ78="",IF(AK78="","",VALUE(RIGHT('一覧表'!BZ83,1))),VALUE(RIGHT('一覧表'!AW83,1)))</f>
      </c>
      <c r="AN78" s="172">
        <f>IF(AJ78="",IF(AK78="","",VALUE(('一覧表'!CA83))),VALUE(('一覧表'!AX83)))</f>
      </c>
      <c r="AO78" s="172">
        <f>IF(AL78="","",VLOOKUP(AL78,'リレー個票'!$AG$1:$AK$24,5))</f>
      </c>
      <c r="AP78" s="172">
        <f t="shared" si="8"/>
      </c>
      <c r="AQ78" s="174">
        <f t="shared" si="9"/>
      </c>
    </row>
    <row r="79" spans="2:43" ht="15">
      <c r="B79" s="44">
        <v>74</v>
      </c>
      <c r="C79" s="13">
        <f>IF('一覧表'!E84="","",'[1]所属'!$E$4)</f>
      </c>
      <c r="D79" s="14"/>
      <c r="E79" s="33"/>
      <c r="F79" s="33">
        <f>IF('一覧表'!E84="","",'一覧表'!D84)</f>
      </c>
      <c r="G79" s="14">
        <f>'一覧表'!E84</f>
      </c>
      <c r="H79" s="14">
        <f>IF('一覧表'!E84="","",ASC('[3]選手名簿'!$H80))</f>
      </c>
      <c r="I79" s="14">
        <f t="shared" si="5"/>
      </c>
      <c r="J79" s="14">
        <f>IF('一覧表'!G84="男",1,IF('一覧表'!G84="女",2,""))</f>
      </c>
      <c r="K79" s="14">
        <f>'一覧表'!H84</f>
      </c>
      <c r="L79" s="14">
        <f>IF('一覧表'!E84="","",'[3]選手名簿'!$K80)</f>
      </c>
      <c r="M79" s="14">
        <f>IF('一覧表'!E84="","",CONCATENATE('[3]選手名簿'!$L80,'[3]選手名簿'!$M80))</f>
      </c>
      <c r="N79" s="14">
        <f>IF('一覧表'!E84="","",'[1]所属'!$F$4)</f>
      </c>
      <c r="O79" s="46">
        <f>IF('一覧表'!E84="","",23)</f>
      </c>
      <c r="P79" s="14">
        <f>'一覧表'!K84</f>
      </c>
      <c r="Q79" s="14">
        <f>IF(P79="","",'一覧表'!L84)</f>
      </c>
      <c r="R79" s="14"/>
      <c r="S79" s="14">
        <f t="shared" si="6"/>
      </c>
      <c r="T79" s="14">
        <f>'一覧表'!N84</f>
      </c>
      <c r="U79" s="14">
        <f>IF(T79="","",'一覧表'!O84)</f>
      </c>
      <c r="V79" s="14"/>
      <c r="W79" s="14">
        <f t="shared" si="7"/>
      </c>
      <c r="X79" s="14"/>
      <c r="Y79" s="14"/>
      <c r="Z79" s="14"/>
      <c r="AA79" s="14"/>
      <c r="AB79" s="14">
        <f>'一覧表'!AX84</f>
      </c>
      <c r="AC79" s="14"/>
      <c r="AD79" s="14"/>
      <c r="AE79" s="14"/>
      <c r="AF79" s="14">
        <f>'一覧表'!CA84</f>
      </c>
      <c r="AG79" s="14"/>
      <c r="AH79" s="34"/>
      <c r="AI79" s="15"/>
      <c r="AJ79" s="172">
        <f>IF('一覧表'!V84="","",'一覧表'!V84)</f>
      </c>
      <c r="AK79" s="172">
        <f>IF('一覧表'!AY84="","",'一覧表'!AY84)</f>
      </c>
      <c r="AL79" s="173">
        <f>IF(AJ79="",IF(AK79="","",VALUE(('一覧表'!CA84)&amp;('一覧表'!BA84))),VALUE(('一覧表'!AX84)&amp;('一覧表'!X84)))</f>
      </c>
      <c r="AM79" s="172">
        <f>IF(AJ79="",IF(AK79="","",VALUE(RIGHT('一覧表'!BZ84,1))),VALUE(RIGHT('一覧表'!AW84,1)))</f>
      </c>
      <c r="AN79" s="172">
        <f>IF(AJ79="",IF(AK79="","",VALUE(('一覧表'!CA84))),VALUE(('一覧表'!AX84)))</f>
      </c>
      <c r="AO79" s="172">
        <f>IF(AL79="","",VLOOKUP(AL79,'リレー個票'!$AG$1:$AK$24,5))</f>
      </c>
      <c r="AP79" s="172">
        <f t="shared" si="8"/>
      </c>
      <c r="AQ79" s="174">
        <f t="shared" si="9"/>
      </c>
    </row>
    <row r="80" spans="2:43" ht="15">
      <c r="B80" s="44">
        <v>75</v>
      </c>
      <c r="C80" s="13">
        <f>IF('一覧表'!E85="","",'[1]所属'!$E$4)</f>
      </c>
      <c r="D80" s="14"/>
      <c r="E80" s="33"/>
      <c r="F80" s="33">
        <f>IF('一覧表'!E85="","",'一覧表'!D85)</f>
      </c>
      <c r="G80" s="14">
        <f>'一覧表'!E85</f>
      </c>
      <c r="H80" s="14">
        <f>IF('一覧表'!E85="","",ASC('[3]選手名簿'!$H81))</f>
      </c>
      <c r="I80" s="14">
        <f t="shared" si="5"/>
      </c>
      <c r="J80" s="14">
        <f>IF('一覧表'!G85="男",1,IF('一覧表'!G85="女",2,""))</f>
      </c>
      <c r="K80" s="14">
        <f>'一覧表'!H85</f>
      </c>
      <c r="L80" s="14">
        <f>IF('一覧表'!E85="","",'[3]選手名簿'!$K81)</f>
      </c>
      <c r="M80" s="14">
        <f>IF('一覧表'!E85="","",CONCATENATE('[3]選手名簿'!$L81,'[3]選手名簿'!$M81))</f>
      </c>
      <c r="N80" s="14">
        <f>IF('一覧表'!E85="","",'[1]所属'!$F$4)</f>
      </c>
      <c r="O80" s="46">
        <f>IF('一覧表'!E85="","",23)</f>
      </c>
      <c r="P80" s="14">
        <f>'一覧表'!K85</f>
      </c>
      <c r="Q80" s="14">
        <f>IF(P80="","",'一覧表'!L85)</f>
      </c>
      <c r="R80" s="14"/>
      <c r="S80" s="14">
        <f t="shared" si="6"/>
      </c>
      <c r="T80" s="14">
        <f>'一覧表'!N85</f>
      </c>
      <c r="U80" s="14">
        <f>IF(T80="","",'一覧表'!O85)</f>
      </c>
      <c r="V80" s="14"/>
      <c r="W80" s="14">
        <f t="shared" si="7"/>
      </c>
      <c r="X80" s="14"/>
      <c r="Y80" s="14"/>
      <c r="Z80" s="14"/>
      <c r="AA80" s="14"/>
      <c r="AB80" s="14">
        <f>'一覧表'!AX85</f>
      </c>
      <c r="AC80" s="14"/>
      <c r="AD80" s="14"/>
      <c r="AE80" s="14"/>
      <c r="AF80" s="14">
        <f>'一覧表'!CA85</f>
      </c>
      <c r="AG80" s="14"/>
      <c r="AH80" s="34"/>
      <c r="AI80" s="15"/>
      <c r="AJ80" s="172">
        <f>IF('一覧表'!V85="","",'一覧表'!V85)</f>
      </c>
      <c r="AK80" s="172">
        <f>IF('一覧表'!AY85="","",'一覧表'!AY85)</f>
      </c>
      <c r="AL80" s="173">
        <f>IF(AJ80="",IF(AK80="","",VALUE(('一覧表'!CA85)&amp;('一覧表'!BA85))),VALUE(('一覧表'!AX85)&amp;('一覧表'!X85)))</f>
      </c>
      <c r="AM80" s="172">
        <f>IF(AJ80="",IF(AK80="","",VALUE(RIGHT('一覧表'!BZ85,1))),VALUE(RIGHT('一覧表'!AW85,1)))</f>
      </c>
      <c r="AN80" s="172">
        <f>IF(AJ80="",IF(AK80="","",VALUE(('一覧表'!CA85))),VALUE(('一覧表'!AX85)))</f>
      </c>
      <c r="AO80" s="172">
        <f>IF(AL80="","",VLOOKUP(AL80,'リレー個票'!$AG$1:$AK$24,5))</f>
      </c>
      <c r="AP80" s="172">
        <f t="shared" si="8"/>
      </c>
      <c r="AQ80" s="174">
        <f t="shared" si="9"/>
      </c>
    </row>
    <row r="81" spans="2:43" ht="15">
      <c r="B81" s="44">
        <v>76</v>
      </c>
      <c r="C81" s="13">
        <f>IF('一覧表'!E86="","",'[1]所属'!$E$4)</f>
      </c>
      <c r="D81" s="14"/>
      <c r="E81" s="33"/>
      <c r="F81" s="33">
        <f>IF('一覧表'!E86="","",'一覧表'!D86)</f>
      </c>
      <c r="G81" s="14">
        <f>'一覧表'!E86</f>
      </c>
      <c r="H81" s="14">
        <f>IF('一覧表'!E86="","",ASC('[3]選手名簿'!$H82))</f>
      </c>
      <c r="I81" s="14">
        <f t="shared" si="5"/>
      </c>
      <c r="J81" s="14">
        <f>IF('一覧表'!G86="男",1,IF('一覧表'!G86="女",2,""))</f>
      </c>
      <c r="K81" s="14">
        <f>'一覧表'!H86</f>
      </c>
      <c r="L81" s="14">
        <f>IF('一覧表'!E86="","",'[3]選手名簿'!$K82)</f>
      </c>
      <c r="M81" s="14">
        <f>IF('一覧表'!E86="","",CONCATENATE('[3]選手名簿'!$L82,'[3]選手名簿'!$M82))</f>
      </c>
      <c r="N81" s="14">
        <f>IF('一覧表'!E86="","",'[1]所属'!$F$4)</f>
      </c>
      <c r="O81" s="46">
        <f>IF('一覧表'!E86="","",23)</f>
      </c>
      <c r="P81" s="14">
        <f>'一覧表'!K86</f>
      </c>
      <c r="Q81" s="14">
        <f>IF(P81="","",'一覧表'!L86)</f>
      </c>
      <c r="R81" s="14"/>
      <c r="S81" s="14">
        <f t="shared" si="6"/>
      </c>
      <c r="T81" s="14">
        <f>'一覧表'!N86</f>
      </c>
      <c r="U81" s="14">
        <f>IF(T81="","",'一覧表'!O86)</f>
      </c>
      <c r="V81" s="14"/>
      <c r="W81" s="14">
        <f t="shared" si="7"/>
      </c>
      <c r="X81" s="14"/>
      <c r="Y81" s="14"/>
      <c r="Z81" s="14"/>
      <c r="AA81" s="14"/>
      <c r="AB81" s="14">
        <f>'一覧表'!AX86</f>
      </c>
      <c r="AC81" s="14"/>
      <c r="AD81" s="14"/>
      <c r="AE81" s="14"/>
      <c r="AF81" s="14">
        <f>'一覧表'!CA86</f>
      </c>
      <c r="AG81" s="14"/>
      <c r="AH81" s="34"/>
      <c r="AI81" s="15"/>
      <c r="AJ81" s="172">
        <f>IF('一覧表'!V86="","",'一覧表'!V86)</f>
      </c>
      <c r="AK81" s="172">
        <f>IF('一覧表'!AY86="","",'一覧表'!AY86)</f>
      </c>
      <c r="AL81" s="173">
        <f>IF(AJ81="",IF(AK81="","",VALUE(('一覧表'!CA86)&amp;('一覧表'!BA86))),VALUE(('一覧表'!AX86)&amp;('一覧表'!X86)))</f>
      </c>
      <c r="AM81" s="172">
        <f>IF(AJ81="",IF(AK81="","",VALUE(RIGHT('一覧表'!BZ86,1))),VALUE(RIGHT('一覧表'!AW86,1)))</f>
      </c>
      <c r="AN81" s="172">
        <f>IF(AJ81="",IF(AK81="","",VALUE(('一覧表'!CA86))),VALUE(('一覧表'!AX86)))</f>
      </c>
      <c r="AO81" s="172">
        <f>IF(AL81="","",VLOOKUP(AL81,'リレー個票'!$AG$1:$AK$24,5))</f>
      </c>
      <c r="AP81" s="172">
        <f t="shared" si="8"/>
      </c>
      <c r="AQ81" s="174">
        <f t="shared" si="9"/>
      </c>
    </row>
    <row r="82" spans="2:43" ht="15">
      <c r="B82" s="44">
        <v>77</v>
      </c>
      <c r="C82" s="13">
        <f>IF('一覧表'!E87="","",'[1]所属'!$E$4)</f>
      </c>
      <c r="D82" s="14"/>
      <c r="E82" s="33"/>
      <c r="F82" s="33">
        <f>IF('一覧表'!E87="","",'一覧表'!D87)</f>
      </c>
      <c r="G82" s="14">
        <f>'一覧表'!E87</f>
      </c>
      <c r="H82" s="14">
        <f>IF('一覧表'!E87="","",ASC('[3]選手名簿'!$H83))</f>
      </c>
      <c r="I82" s="14">
        <f t="shared" si="5"/>
      </c>
      <c r="J82" s="14">
        <f>IF('一覧表'!G87="男",1,IF('一覧表'!G87="女",2,""))</f>
      </c>
      <c r="K82" s="14">
        <f>'一覧表'!H87</f>
      </c>
      <c r="L82" s="14">
        <f>IF('一覧表'!E87="","",'[3]選手名簿'!$K83)</f>
      </c>
      <c r="M82" s="14">
        <f>IF('一覧表'!E87="","",CONCATENATE('[3]選手名簿'!$L83,'[3]選手名簿'!$M83))</f>
      </c>
      <c r="N82" s="14">
        <f>IF('一覧表'!E87="","",'[1]所属'!$F$4)</f>
      </c>
      <c r="O82" s="46">
        <f>IF('一覧表'!E87="","",23)</f>
      </c>
      <c r="P82" s="14">
        <f>'一覧表'!K87</f>
      </c>
      <c r="Q82" s="14">
        <f>IF(P82="","",'一覧表'!L87)</f>
      </c>
      <c r="R82" s="14"/>
      <c r="S82" s="14">
        <f t="shared" si="6"/>
      </c>
      <c r="T82" s="14">
        <f>'一覧表'!N87</f>
      </c>
      <c r="U82" s="14">
        <f>IF(T82="","",'一覧表'!O87)</f>
      </c>
      <c r="V82" s="14"/>
      <c r="W82" s="14">
        <f t="shared" si="7"/>
      </c>
      <c r="X82" s="14"/>
      <c r="Y82" s="14"/>
      <c r="Z82" s="14"/>
      <c r="AA82" s="14"/>
      <c r="AB82" s="14">
        <f>'一覧表'!AX87</f>
      </c>
      <c r="AC82" s="14"/>
      <c r="AD82" s="14"/>
      <c r="AE82" s="14"/>
      <c r="AF82" s="14">
        <f>'一覧表'!CA87</f>
      </c>
      <c r="AG82" s="14"/>
      <c r="AH82" s="34"/>
      <c r="AI82" s="15"/>
      <c r="AJ82" s="172">
        <f>IF('一覧表'!V87="","",'一覧表'!V87)</f>
      </c>
      <c r="AK82" s="172">
        <f>IF('一覧表'!AY87="","",'一覧表'!AY87)</f>
      </c>
      <c r="AL82" s="173">
        <f>IF(AJ82="",IF(AK82="","",VALUE(('一覧表'!CA87)&amp;('一覧表'!BA87))),VALUE(('一覧表'!AX87)&amp;('一覧表'!X87)))</f>
      </c>
      <c r="AM82" s="172">
        <f>IF(AJ82="",IF(AK82="","",VALUE(RIGHT('一覧表'!BZ87,1))),VALUE(RIGHT('一覧表'!AW87,1)))</f>
      </c>
      <c r="AN82" s="172">
        <f>IF(AJ82="",IF(AK82="","",VALUE(('一覧表'!CA87))),VALUE(('一覧表'!AX87)))</f>
      </c>
      <c r="AO82" s="172">
        <f>IF(AL82="","",VLOOKUP(AL82,'リレー個票'!$AG$1:$AK$24,5))</f>
      </c>
      <c r="AP82" s="172">
        <f t="shared" si="8"/>
      </c>
      <c r="AQ82" s="174">
        <f t="shared" si="9"/>
      </c>
    </row>
    <row r="83" spans="2:43" ht="15">
      <c r="B83" s="44">
        <v>78</v>
      </c>
      <c r="C83" s="13">
        <f>IF('一覧表'!E88="","",'[1]所属'!$E$4)</f>
      </c>
      <c r="D83" s="14"/>
      <c r="E83" s="33"/>
      <c r="F83" s="33">
        <f>IF('一覧表'!E88="","",'一覧表'!D88)</f>
      </c>
      <c r="G83" s="14">
        <f>'一覧表'!E88</f>
      </c>
      <c r="H83" s="14">
        <f>IF('一覧表'!E88="","",ASC('[3]選手名簿'!$H84))</f>
      </c>
      <c r="I83" s="14">
        <f t="shared" si="5"/>
      </c>
      <c r="J83" s="14">
        <f>IF('一覧表'!G88="男",1,IF('一覧表'!G88="女",2,""))</f>
      </c>
      <c r="K83" s="14">
        <f>'一覧表'!H88</f>
      </c>
      <c r="L83" s="14">
        <f>IF('一覧表'!E88="","",'[3]選手名簿'!$K84)</f>
      </c>
      <c r="M83" s="14">
        <f>IF('一覧表'!E88="","",CONCATENATE('[3]選手名簿'!$L84,'[3]選手名簿'!$M84))</f>
      </c>
      <c r="N83" s="14">
        <f>IF('一覧表'!E88="","",'[1]所属'!$F$4)</f>
      </c>
      <c r="O83" s="46">
        <f>IF('一覧表'!E88="","",23)</f>
      </c>
      <c r="P83" s="14">
        <f>'一覧表'!K88</f>
      </c>
      <c r="Q83" s="14">
        <f>IF(P83="","",'一覧表'!L88)</f>
      </c>
      <c r="R83" s="14"/>
      <c r="S83" s="14">
        <f t="shared" si="6"/>
      </c>
      <c r="T83" s="14">
        <f>'一覧表'!N88</f>
      </c>
      <c r="U83" s="14">
        <f>IF(T83="","",'一覧表'!O88)</f>
      </c>
      <c r="V83" s="14"/>
      <c r="W83" s="14">
        <f t="shared" si="7"/>
      </c>
      <c r="X83" s="14"/>
      <c r="Y83" s="14"/>
      <c r="Z83" s="14"/>
      <c r="AA83" s="14"/>
      <c r="AB83" s="14">
        <f>'一覧表'!AX88</f>
      </c>
      <c r="AC83" s="14"/>
      <c r="AD83" s="14"/>
      <c r="AE83" s="14"/>
      <c r="AF83" s="14">
        <f>'一覧表'!CA88</f>
      </c>
      <c r="AG83" s="14"/>
      <c r="AH83" s="34"/>
      <c r="AI83" s="15"/>
      <c r="AJ83" s="172">
        <f>IF('一覧表'!V88="","",'一覧表'!V88)</f>
      </c>
      <c r="AK83" s="172">
        <f>IF('一覧表'!AY88="","",'一覧表'!AY88)</f>
      </c>
      <c r="AL83" s="173">
        <f>IF(AJ83="",IF(AK83="","",VALUE(('一覧表'!CA88)&amp;('一覧表'!BA88))),VALUE(('一覧表'!AX88)&amp;('一覧表'!X88)))</f>
      </c>
      <c r="AM83" s="172">
        <f>IF(AJ83="",IF(AK83="","",VALUE(RIGHT('一覧表'!BZ88,1))),VALUE(RIGHT('一覧表'!AW88,1)))</f>
      </c>
      <c r="AN83" s="172">
        <f>IF(AJ83="",IF(AK83="","",VALUE(('一覧表'!CA88))),VALUE(('一覧表'!AX88)))</f>
      </c>
      <c r="AO83" s="172">
        <f>IF(AL83="","",VLOOKUP(AL83,'リレー個票'!$AG$1:$AK$24,5))</f>
      </c>
      <c r="AP83" s="172">
        <f t="shared" si="8"/>
      </c>
      <c r="AQ83" s="174">
        <f t="shared" si="9"/>
      </c>
    </row>
    <row r="84" spans="2:43" ht="15">
      <c r="B84" s="44">
        <v>79</v>
      </c>
      <c r="C84" s="13">
        <f>IF('一覧表'!E89="","",'[1]所属'!$E$4)</f>
      </c>
      <c r="D84" s="14"/>
      <c r="E84" s="33"/>
      <c r="F84" s="33">
        <f>IF('一覧表'!E89="","",'一覧表'!D89)</f>
      </c>
      <c r="G84" s="14">
        <f>'一覧表'!E89</f>
      </c>
      <c r="H84" s="14">
        <f>IF('一覧表'!E89="","",ASC('[3]選手名簿'!$H85))</f>
      </c>
      <c r="I84" s="14">
        <f t="shared" si="5"/>
      </c>
      <c r="J84" s="14">
        <f>IF('一覧表'!G89="男",1,IF('一覧表'!G89="女",2,""))</f>
      </c>
      <c r="K84" s="14">
        <f>'一覧表'!H89</f>
      </c>
      <c r="L84" s="14">
        <f>IF('一覧表'!E89="","",'[3]選手名簿'!$K85)</f>
      </c>
      <c r="M84" s="14">
        <f>IF('一覧表'!E89="","",CONCATENATE('[3]選手名簿'!$L85,'[3]選手名簿'!$M85))</f>
      </c>
      <c r="N84" s="14">
        <f>IF('一覧表'!E89="","",'[1]所属'!$F$4)</f>
      </c>
      <c r="O84" s="46">
        <f>IF('一覧表'!E89="","",23)</f>
      </c>
      <c r="P84" s="14">
        <f>'一覧表'!K89</f>
      </c>
      <c r="Q84" s="14">
        <f>IF(P84="","",'一覧表'!L89)</f>
      </c>
      <c r="R84" s="14"/>
      <c r="S84" s="14">
        <f t="shared" si="6"/>
      </c>
      <c r="T84" s="14">
        <f>'一覧表'!N89</f>
      </c>
      <c r="U84" s="14">
        <f>IF(T84="","",'一覧表'!O89)</f>
      </c>
      <c r="V84" s="14"/>
      <c r="W84" s="14">
        <f t="shared" si="7"/>
      </c>
      <c r="X84" s="14"/>
      <c r="Y84" s="14"/>
      <c r="Z84" s="14"/>
      <c r="AA84" s="14"/>
      <c r="AB84" s="14">
        <f>'一覧表'!AX89</f>
      </c>
      <c r="AC84" s="14"/>
      <c r="AD84" s="14"/>
      <c r="AE84" s="14"/>
      <c r="AF84" s="14">
        <f>'一覧表'!CA89</f>
      </c>
      <c r="AG84" s="14"/>
      <c r="AH84" s="34"/>
      <c r="AI84" s="15"/>
      <c r="AJ84" s="172">
        <f>IF('一覧表'!V89="","",'一覧表'!V89)</f>
      </c>
      <c r="AK84" s="172">
        <f>IF('一覧表'!AY89="","",'一覧表'!AY89)</f>
      </c>
      <c r="AL84" s="173">
        <f>IF(AJ84="",IF(AK84="","",VALUE(('一覧表'!CA89)&amp;('一覧表'!BA89))),VALUE(('一覧表'!AX89)&amp;('一覧表'!X89)))</f>
      </c>
      <c r="AM84" s="172">
        <f>IF(AJ84="",IF(AK84="","",VALUE(RIGHT('一覧表'!BZ89,1))),VALUE(RIGHT('一覧表'!AW89,1)))</f>
      </c>
      <c r="AN84" s="172">
        <f>IF(AJ84="",IF(AK84="","",VALUE(('一覧表'!CA89))),VALUE(('一覧表'!AX89)))</f>
      </c>
      <c r="AO84" s="172">
        <f>IF(AL84="","",VLOOKUP(AL84,'リレー個票'!$AG$1:$AK$24,5))</f>
      </c>
      <c r="AP84" s="172">
        <f t="shared" si="8"/>
      </c>
      <c r="AQ84" s="174">
        <f t="shared" si="9"/>
      </c>
    </row>
    <row r="85" spans="2:43" ht="15">
      <c r="B85" s="44">
        <v>80</v>
      </c>
      <c r="C85" s="13">
        <f>IF('一覧表'!E90="","",'[1]所属'!$E$4)</f>
      </c>
      <c r="D85" s="14"/>
      <c r="E85" s="33"/>
      <c r="F85" s="33">
        <f>IF('一覧表'!E90="","",'一覧表'!D90)</f>
      </c>
      <c r="G85" s="14">
        <f>'一覧表'!E90</f>
      </c>
      <c r="H85" s="14">
        <f>IF('一覧表'!E90="","",ASC('[3]選手名簿'!$H86))</f>
      </c>
      <c r="I85" s="14">
        <f t="shared" si="5"/>
      </c>
      <c r="J85" s="14">
        <f>IF('一覧表'!G90="男",1,IF('一覧表'!G90="女",2,""))</f>
      </c>
      <c r="K85" s="14">
        <f>'一覧表'!H90</f>
      </c>
      <c r="L85" s="14">
        <f>IF('一覧表'!E90="","",'[3]選手名簿'!$K86)</f>
      </c>
      <c r="M85" s="14">
        <f>IF('一覧表'!E90="","",CONCATENATE('[3]選手名簿'!$L86,'[3]選手名簿'!$M86))</f>
      </c>
      <c r="N85" s="14">
        <f>IF('一覧表'!E90="","",'[1]所属'!$F$4)</f>
      </c>
      <c r="O85" s="46">
        <f>IF('一覧表'!E90="","",23)</f>
      </c>
      <c r="P85" s="14">
        <f>'一覧表'!K90</f>
      </c>
      <c r="Q85" s="14">
        <f>IF(P85="","",'一覧表'!L90)</f>
      </c>
      <c r="R85" s="14"/>
      <c r="S85" s="14">
        <f t="shared" si="6"/>
      </c>
      <c r="T85" s="14">
        <f>'一覧表'!N90</f>
      </c>
      <c r="U85" s="14">
        <f>IF(T85="","",'一覧表'!O90)</f>
      </c>
      <c r="V85" s="14"/>
      <c r="W85" s="14">
        <f t="shared" si="7"/>
      </c>
      <c r="X85" s="14"/>
      <c r="Y85" s="14"/>
      <c r="Z85" s="14"/>
      <c r="AA85" s="14"/>
      <c r="AB85" s="14">
        <f>'一覧表'!AX90</f>
      </c>
      <c r="AC85" s="14"/>
      <c r="AD85" s="14"/>
      <c r="AE85" s="14"/>
      <c r="AF85" s="14">
        <f>'一覧表'!CA90</f>
      </c>
      <c r="AG85" s="14"/>
      <c r="AH85" s="34"/>
      <c r="AI85" s="15"/>
      <c r="AJ85" s="172">
        <f>IF('一覧表'!V90="","",'一覧表'!V90)</f>
      </c>
      <c r="AK85" s="172">
        <f>IF('一覧表'!AY90="","",'一覧表'!AY90)</f>
      </c>
      <c r="AL85" s="173">
        <f>IF(AJ85="",IF(AK85="","",VALUE(('一覧表'!CA90)&amp;('一覧表'!BA90))),VALUE(('一覧表'!AX90)&amp;('一覧表'!X90)))</f>
      </c>
      <c r="AM85" s="172">
        <f>IF(AJ85="",IF(AK85="","",VALUE(RIGHT('一覧表'!BZ90,1))),VALUE(RIGHT('一覧表'!AW90,1)))</f>
      </c>
      <c r="AN85" s="172">
        <f>IF(AJ85="",IF(AK85="","",VALUE(('一覧表'!CA90))),VALUE(('一覧表'!AX90)))</f>
      </c>
      <c r="AO85" s="172">
        <f>IF(AL85="","",VLOOKUP(AL85,'リレー個票'!$AG$1:$AK$24,5))</f>
      </c>
      <c r="AP85" s="172">
        <f t="shared" si="8"/>
      </c>
      <c r="AQ85" s="174">
        <f t="shared" si="9"/>
      </c>
    </row>
    <row r="86" spans="2:43" ht="15">
      <c r="B86" s="44">
        <v>81</v>
      </c>
      <c r="C86" s="13">
        <f>IF('一覧表'!E91="","",'[1]所属'!$E$4)</f>
      </c>
      <c r="D86" s="14"/>
      <c r="E86" s="33"/>
      <c r="F86" s="33">
        <f>IF('一覧表'!E91="","",'一覧表'!D91)</f>
      </c>
      <c r="G86" s="14">
        <f>'一覧表'!E91</f>
      </c>
      <c r="H86" s="14">
        <f>IF('一覧表'!E91="","",ASC('[3]選手名簿'!$H87))</f>
      </c>
      <c r="I86" s="14">
        <f t="shared" si="5"/>
      </c>
      <c r="J86" s="14">
        <f>IF('一覧表'!G91="男",1,IF('一覧表'!G91="女",2,""))</f>
      </c>
      <c r="K86" s="14">
        <f>'一覧表'!H91</f>
      </c>
      <c r="L86" s="14">
        <f>IF('一覧表'!E91="","",'[3]選手名簿'!$K87)</f>
      </c>
      <c r="M86" s="14">
        <f>IF('一覧表'!E91="","",CONCATENATE('[3]選手名簿'!$L87,'[3]選手名簿'!$M87))</f>
      </c>
      <c r="N86" s="14">
        <f>IF('一覧表'!E91="","",'[1]所属'!$F$4)</f>
      </c>
      <c r="O86" s="46">
        <f>IF('一覧表'!E91="","",23)</f>
      </c>
      <c r="P86" s="14">
        <f>'一覧表'!K91</f>
      </c>
      <c r="Q86" s="14">
        <f>IF(P86="","",'一覧表'!L91)</f>
      </c>
      <c r="R86" s="14"/>
      <c r="S86" s="14">
        <f t="shared" si="6"/>
      </c>
      <c r="T86" s="14">
        <f>'一覧表'!N91</f>
      </c>
      <c r="U86" s="14">
        <f>IF(T86="","",'一覧表'!O91)</f>
      </c>
      <c r="V86" s="14"/>
      <c r="W86" s="14">
        <f t="shared" si="7"/>
      </c>
      <c r="X86" s="14"/>
      <c r="Y86" s="14"/>
      <c r="Z86" s="14"/>
      <c r="AA86" s="14"/>
      <c r="AB86" s="14">
        <f>'一覧表'!AX91</f>
      </c>
      <c r="AC86" s="14"/>
      <c r="AD86" s="14"/>
      <c r="AE86" s="14"/>
      <c r="AF86" s="14">
        <f>'一覧表'!CA91</f>
      </c>
      <c r="AG86" s="14"/>
      <c r="AH86" s="34"/>
      <c r="AI86" s="15"/>
      <c r="AJ86" s="172">
        <f>IF('一覧表'!V91="","",'一覧表'!V91)</f>
      </c>
      <c r="AK86" s="172">
        <f>IF('一覧表'!AY91="","",'一覧表'!AY91)</f>
      </c>
      <c r="AL86" s="173">
        <f>IF(AJ86="",IF(AK86="","",VALUE(('一覧表'!CA91)&amp;('一覧表'!BA91))),VALUE(('一覧表'!AX91)&amp;('一覧表'!X91)))</f>
      </c>
      <c r="AM86" s="172">
        <f>IF(AJ86="",IF(AK86="","",VALUE(RIGHT('一覧表'!BZ91,1))),VALUE(RIGHT('一覧表'!AW91,1)))</f>
      </c>
      <c r="AN86" s="172">
        <f>IF(AJ86="",IF(AK86="","",VALUE(('一覧表'!CA91))),VALUE(('一覧表'!AX91)))</f>
      </c>
      <c r="AO86" s="172">
        <f>IF(AL86="","",VLOOKUP(AL86,'リレー個票'!$AG$1:$AK$24,5))</f>
      </c>
      <c r="AP86" s="172">
        <f t="shared" si="8"/>
      </c>
      <c r="AQ86" s="174">
        <f t="shared" si="9"/>
      </c>
    </row>
    <row r="87" spans="2:43" ht="15">
      <c r="B87" s="44">
        <v>82</v>
      </c>
      <c r="C87" s="13">
        <f>IF('一覧表'!E92="","",'[1]所属'!$E$4)</f>
      </c>
      <c r="D87" s="14"/>
      <c r="E87" s="33"/>
      <c r="F87" s="33">
        <f>IF('一覧表'!E92="","",'一覧表'!D92)</f>
      </c>
      <c r="G87" s="14">
        <f>'一覧表'!E92</f>
      </c>
      <c r="H87" s="14">
        <f>IF('一覧表'!E92="","",ASC('[3]選手名簿'!$H88))</f>
      </c>
      <c r="I87" s="14">
        <f t="shared" si="5"/>
      </c>
      <c r="J87" s="14">
        <f>IF('一覧表'!G92="男",1,IF('一覧表'!G92="女",2,""))</f>
      </c>
      <c r="K87" s="14">
        <f>'一覧表'!H92</f>
      </c>
      <c r="L87" s="14">
        <f>IF('一覧表'!E92="","",'[3]選手名簿'!$K88)</f>
      </c>
      <c r="M87" s="14">
        <f>IF('一覧表'!E92="","",CONCATENATE('[3]選手名簿'!$L88,'[3]選手名簿'!$M88))</f>
      </c>
      <c r="N87" s="14">
        <f>IF('一覧表'!E92="","",'[1]所属'!$F$4)</f>
      </c>
      <c r="O87" s="46">
        <f>IF('一覧表'!E92="","",23)</f>
      </c>
      <c r="P87" s="14">
        <f>'一覧表'!K92</f>
      </c>
      <c r="Q87" s="14">
        <f>IF(P87="","",'一覧表'!L92)</f>
      </c>
      <c r="R87" s="14"/>
      <c r="S87" s="14">
        <f t="shared" si="6"/>
      </c>
      <c r="T87" s="14">
        <f>'一覧表'!N92</f>
      </c>
      <c r="U87" s="14">
        <f>IF(T87="","",'一覧表'!O92)</f>
      </c>
      <c r="V87" s="14"/>
      <c r="W87" s="14">
        <f t="shared" si="7"/>
      </c>
      <c r="X87" s="14"/>
      <c r="Y87" s="14"/>
      <c r="Z87" s="14"/>
      <c r="AA87" s="14"/>
      <c r="AB87" s="14">
        <f>'一覧表'!AX92</f>
      </c>
      <c r="AC87" s="14"/>
      <c r="AD87" s="14"/>
      <c r="AE87" s="14"/>
      <c r="AF87" s="14">
        <f>'一覧表'!CA92</f>
      </c>
      <c r="AG87" s="14"/>
      <c r="AH87" s="34"/>
      <c r="AI87" s="15"/>
      <c r="AJ87" s="172">
        <f>IF('一覧表'!V92="","",'一覧表'!V92)</f>
      </c>
      <c r="AK87" s="172">
        <f>IF('一覧表'!AY92="","",'一覧表'!AY92)</f>
      </c>
      <c r="AL87" s="173">
        <f>IF(AJ87="",IF(AK87="","",VALUE(('一覧表'!CA92)&amp;('一覧表'!BA92))),VALUE(('一覧表'!AX92)&amp;('一覧表'!X92)))</f>
      </c>
      <c r="AM87" s="172">
        <f>IF(AJ87="",IF(AK87="","",VALUE(RIGHT('一覧表'!BZ92,1))),VALUE(RIGHT('一覧表'!AW92,1)))</f>
      </c>
      <c r="AN87" s="172">
        <f>IF(AJ87="",IF(AK87="","",VALUE(('一覧表'!CA92))),VALUE(('一覧表'!AX92)))</f>
      </c>
      <c r="AO87" s="172">
        <f>IF(AL87="","",VLOOKUP(AL87,'リレー個票'!$AG$1:$AK$24,5))</f>
      </c>
      <c r="AP87" s="172">
        <f t="shared" si="8"/>
      </c>
      <c r="AQ87" s="174">
        <f t="shared" si="9"/>
      </c>
    </row>
    <row r="88" spans="2:43" ht="15">
      <c r="B88" s="44">
        <v>83</v>
      </c>
      <c r="C88" s="13">
        <f>IF('一覧表'!E93="","",'[1]所属'!$E$4)</f>
      </c>
      <c r="D88" s="14"/>
      <c r="E88" s="33"/>
      <c r="F88" s="33">
        <f>IF('一覧表'!E93="","",'一覧表'!D93)</f>
      </c>
      <c r="G88" s="14">
        <f>'一覧表'!E93</f>
      </c>
      <c r="H88" s="14">
        <f>IF('一覧表'!E93="","",ASC('[3]選手名簿'!$H89))</f>
      </c>
      <c r="I88" s="14">
        <f t="shared" si="5"/>
      </c>
      <c r="J88" s="14">
        <f>IF('一覧表'!G93="男",1,IF('一覧表'!G93="女",2,""))</f>
      </c>
      <c r="K88" s="14">
        <f>'一覧表'!H93</f>
      </c>
      <c r="L88" s="14">
        <f>IF('一覧表'!E93="","",'[3]選手名簿'!$K89)</f>
      </c>
      <c r="M88" s="14">
        <f>IF('一覧表'!E93="","",CONCATENATE('[3]選手名簿'!$L89,'[3]選手名簿'!$M89))</f>
      </c>
      <c r="N88" s="14">
        <f>IF('一覧表'!E93="","",'[1]所属'!$F$4)</f>
      </c>
      <c r="O88" s="46">
        <f>IF('一覧表'!E93="","",23)</f>
      </c>
      <c r="P88" s="14">
        <f>'一覧表'!K93</f>
      </c>
      <c r="Q88" s="14">
        <f>IF(P88="","",'一覧表'!L93)</f>
      </c>
      <c r="R88" s="14"/>
      <c r="S88" s="14">
        <f t="shared" si="6"/>
      </c>
      <c r="T88" s="14">
        <f>'一覧表'!N93</f>
      </c>
      <c r="U88" s="14">
        <f>IF(T88="","",'一覧表'!O93)</f>
      </c>
      <c r="V88" s="14"/>
      <c r="W88" s="14">
        <f t="shared" si="7"/>
      </c>
      <c r="X88" s="14"/>
      <c r="Y88" s="14"/>
      <c r="Z88" s="14"/>
      <c r="AA88" s="14"/>
      <c r="AB88" s="14">
        <f>'一覧表'!AX93</f>
      </c>
      <c r="AC88" s="14"/>
      <c r="AD88" s="14"/>
      <c r="AE88" s="14"/>
      <c r="AF88" s="14">
        <f>'一覧表'!CA93</f>
      </c>
      <c r="AG88" s="14"/>
      <c r="AH88" s="34"/>
      <c r="AI88" s="15"/>
      <c r="AJ88" s="172">
        <f>IF('一覧表'!V93="","",'一覧表'!V93)</f>
      </c>
      <c r="AK88" s="172">
        <f>IF('一覧表'!AY93="","",'一覧表'!AY93)</f>
      </c>
      <c r="AL88" s="173">
        <f>IF(AJ88="",IF(AK88="","",VALUE(('一覧表'!CA93)&amp;('一覧表'!BA93))),VALUE(('一覧表'!AX93)&amp;('一覧表'!X93)))</f>
      </c>
      <c r="AM88" s="172">
        <f>IF(AJ88="",IF(AK88="","",VALUE(RIGHT('一覧表'!BZ93,1))),VALUE(RIGHT('一覧表'!AW93,1)))</f>
      </c>
      <c r="AN88" s="172">
        <f>IF(AJ88="",IF(AK88="","",VALUE(('一覧表'!CA93))),VALUE(('一覧表'!AX93)))</f>
      </c>
      <c r="AO88" s="172">
        <f>IF(AL88="","",VLOOKUP(AL88,'リレー個票'!$AG$1:$AK$24,5))</f>
      </c>
      <c r="AP88" s="172">
        <f t="shared" si="8"/>
      </c>
      <c r="AQ88" s="174">
        <f t="shared" si="9"/>
      </c>
    </row>
    <row r="89" spans="2:43" ht="15">
      <c r="B89" s="44">
        <v>84</v>
      </c>
      <c r="C89" s="13">
        <f>IF('一覧表'!E94="","",'[1]所属'!$E$4)</f>
      </c>
      <c r="D89" s="14"/>
      <c r="E89" s="33"/>
      <c r="F89" s="33">
        <f>IF('一覧表'!E94="","",'一覧表'!D94)</f>
      </c>
      <c r="G89" s="14">
        <f>'一覧表'!E94</f>
      </c>
      <c r="H89" s="14">
        <f>IF('一覧表'!E94="","",ASC('[3]選手名簿'!$H90))</f>
      </c>
      <c r="I89" s="14">
        <f t="shared" si="5"/>
      </c>
      <c r="J89" s="14">
        <f>IF('一覧表'!G94="男",1,IF('一覧表'!G94="女",2,""))</f>
      </c>
      <c r="K89" s="14">
        <f>'一覧表'!H94</f>
      </c>
      <c r="L89" s="14">
        <f>IF('一覧表'!E94="","",'[3]選手名簿'!$K90)</f>
      </c>
      <c r="M89" s="14">
        <f>IF('一覧表'!E94="","",CONCATENATE('[3]選手名簿'!$L90,'[3]選手名簿'!$M90))</f>
      </c>
      <c r="N89" s="14">
        <f>IF('一覧表'!E94="","",'[1]所属'!$F$4)</f>
      </c>
      <c r="O89" s="46">
        <f>IF('一覧表'!E94="","",23)</f>
      </c>
      <c r="P89" s="14">
        <f>'一覧表'!K94</f>
      </c>
      <c r="Q89" s="14">
        <f>IF(P89="","",'一覧表'!L94)</f>
      </c>
      <c r="R89" s="14"/>
      <c r="S89" s="14">
        <f t="shared" si="6"/>
      </c>
      <c r="T89" s="14">
        <f>'一覧表'!N94</f>
      </c>
      <c r="U89" s="14">
        <f>IF(T89="","",'一覧表'!O94)</f>
      </c>
      <c r="V89" s="14"/>
      <c r="W89" s="14">
        <f t="shared" si="7"/>
      </c>
      <c r="X89" s="14"/>
      <c r="Y89" s="14"/>
      <c r="Z89" s="14"/>
      <c r="AA89" s="14"/>
      <c r="AB89" s="14">
        <f>'一覧表'!AX94</f>
      </c>
      <c r="AC89" s="14"/>
      <c r="AD89" s="14"/>
      <c r="AE89" s="14"/>
      <c r="AF89" s="14">
        <f>'一覧表'!CA94</f>
      </c>
      <c r="AG89" s="14"/>
      <c r="AH89" s="34"/>
      <c r="AI89" s="15"/>
      <c r="AJ89" s="172">
        <f>IF('一覧表'!V94="","",'一覧表'!V94)</f>
      </c>
      <c r="AK89" s="172">
        <f>IF('一覧表'!AY94="","",'一覧表'!AY94)</f>
      </c>
      <c r="AL89" s="173">
        <f>IF(AJ89="",IF(AK89="","",VALUE(('一覧表'!CA94)&amp;('一覧表'!BA94))),VALUE(('一覧表'!AX94)&amp;('一覧表'!X94)))</f>
      </c>
      <c r="AM89" s="172">
        <f>IF(AJ89="",IF(AK89="","",VALUE(RIGHT('一覧表'!BZ94,1))),VALUE(RIGHT('一覧表'!AW94,1)))</f>
      </c>
      <c r="AN89" s="172">
        <f>IF(AJ89="",IF(AK89="","",VALUE(('一覧表'!CA94))),VALUE(('一覧表'!AX94)))</f>
      </c>
      <c r="AO89" s="172">
        <f>IF(AL89="","",VLOOKUP(AL89,'リレー個票'!$AG$1:$AK$24,5))</f>
      </c>
      <c r="AP89" s="172">
        <f t="shared" si="8"/>
      </c>
      <c r="AQ89" s="174">
        <f t="shared" si="9"/>
      </c>
    </row>
    <row r="90" spans="2:43" ht="15">
      <c r="B90" s="44">
        <v>85</v>
      </c>
      <c r="C90" s="13">
        <f>IF('一覧表'!E95="","",'[1]所属'!$E$4)</f>
      </c>
      <c r="D90" s="14"/>
      <c r="E90" s="33"/>
      <c r="F90" s="33">
        <f>IF('一覧表'!E95="","",'一覧表'!D95)</f>
      </c>
      <c r="G90" s="14">
        <f>'一覧表'!E95</f>
      </c>
      <c r="H90" s="14">
        <f>IF('一覧表'!E95="","",ASC('[3]選手名簿'!$H91))</f>
      </c>
      <c r="I90" s="14">
        <f t="shared" si="5"/>
      </c>
      <c r="J90" s="14">
        <f>IF('一覧表'!G95="男",1,IF('一覧表'!G95="女",2,""))</f>
      </c>
      <c r="K90" s="14">
        <f>'一覧表'!H95</f>
      </c>
      <c r="L90" s="14">
        <f>IF('一覧表'!E95="","",'[3]選手名簿'!$K91)</f>
      </c>
      <c r="M90" s="14">
        <f>IF('一覧表'!E95="","",CONCATENATE('[3]選手名簿'!$L91,'[3]選手名簿'!$M91))</f>
      </c>
      <c r="N90" s="14">
        <f>IF('一覧表'!E95="","",'[1]所属'!$F$4)</f>
      </c>
      <c r="O90" s="46">
        <f>IF('一覧表'!E95="","",23)</f>
      </c>
      <c r="P90" s="14">
        <f>'一覧表'!K95</f>
      </c>
      <c r="Q90" s="14">
        <f>IF(P90="","",'一覧表'!L95)</f>
      </c>
      <c r="R90" s="14"/>
      <c r="S90" s="14">
        <f t="shared" si="6"/>
      </c>
      <c r="T90" s="14">
        <f>'一覧表'!N95</f>
      </c>
      <c r="U90" s="14">
        <f>IF(T90="","",'一覧表'!O95)</f>
      </c>
      <c r="V90" s="14"/>
      <c r="W90" s="14">
        <f t="shared" si="7"/>
      </c>
      <c r="X90" s="14"/>
      <c r="Y90" s="14"/>
      <c r="Z90" s="14"/>
      <c r="AA90" s="14"/>
      <c r="AB90" s="14">
        <f>'一覧表'!AX95</f>
      </c>
      <c r="AC90" s="14"/>
      <c r="AD90" s="14"/>
      <c r="AE90" s="14"/>
      <c r="AF90" s="14">
        <f>'一覧表'!CA95</f>
      </c>
      <c r="AG90" s="14"/>
      <c r="AH90" s="34"/>
      <c r="AI90" s="15"/>
      <c r="AJ90" s="172">
        <f>IF('一覧表'!V95="","",'一覧表'!V95)</f>
      </c>
      <c r="AK90" s="172">
        <f>IF('一覧表'!AY95="","",'一覧表'!AY95)</f>
      </c>
      <c r="AL90" s="173">
        <f>IF(AJ90="",IF(AK90="","",VALUE(('一覧表'!CA95)&amp;('一覧表'!BA95))),VALUE(('一覧表'!AX95)&amp;('一覧表'!X95)))</f>
      </c>
      <c r="AM90" s="172">
        <f>IF(AJ90="",IF(AK90="","",VALUE(RIGHT('一覧表'!BZ95,1))),VALUE(RIGHT('一覧表'!AW95,1)))</f>
      </c>
      <c r="AN90" s="172">
        <f>IF(AJ90="",IF(AK90="","",VALUE(('一覧表'!CA95))),VALUE(('一覧表'!AX95)))</f>
      </c>
      <c r="AO90" s="172">
        <f>IF(AL90="","",VLOOKUP(AL90,'リレー個票'!$AG$1:$AK$24,5))</f>
      </c>
      <c r="AP90" s="172">
        <f t="shared" si="8"/>
      </c>
      <c r="AQ90" s="174">
        <f t="shared" si="9"/>
      </c>
    </row>
    <row r="91" spans="2:43" ht="15">
      <c r="B91" s="44">
        <v>86</v>
      </c>
      <c r="C91" s="13">
        <f>IF('一覧表'!E96="","",'[1]所属'!$E$4)</f>
      </c>
      <c r="D91" s="14"/>
      <c r="E91" s="33"/>
      <c r="F91" s="33">
        <f>IF('一覧表'!E96="","",'一覧表'!D96)</f>
      </c>
      <c r="G91" s="14">
        <f>'一覧表'!E96</f>
      </c>
      <c r="H91" s="14">
        <f>IF('一覧表'!E96="","",ASC('[3]選手名簿'!$H92))</f>
      </c>
      <c r="I91" s="14">
        <f t="shared" si="5"/>
      </c>
      <c r="J91" s="14">
        <f>IF('一覧表'!G96="男",1,IF('一覧表'!G96="女",2,""))</f>
      </c>
      <c r="K91" s="14">
        <f>'一覧表'!H96</f>
      </c>
      <c r="L91" s="14">
        <f>IF('一覧表'!E96="","",'[3]選手名簿'!$K92)</f>
      </c>
      <c r="M91" s="14">
        <f>IF('一覧表'!E96="","",CONCATENATE('[3]選手名簿'!$L92,'[3]選手名簿'!$M92))</f>
      </c>
      <c r="N91" s="14">
        <f>IF('一覧表'!E96="","",'[1]所属'!$F$4)</f>
      </c>
      <c r="O91" s="46">
        <f>IF('一覧表'!E96="","",23)</f>
      </c>
      <c r="P91" s="14">
        <f>'一覧表'!K96</f>
      </c>
      <c r="Q91" s="14">
        <f>IF(P91="","",'一覧表'!L96)</f>
      </c>
      <c r="R91" s="14"/>
      <c r="S91" s="14">
        <f t="shared" si="6"/>
      </c>
      <c r="T91" s="14">
        <f>'一覧表'!N96</f>
      </c>
      <c r="U91" s="14">
        <f>IF(T91="","",'一覧表'!O96)</f>
      </c>
      <c r="V91" s="14"/>
      <c r="W91" s="14">
        <f t="shared" si="7"/>
      </c>
      <c r="X91" s="14"/>
      <c r="Y91" s="14"/>
      <c r="Z91" s="14"/>
      <c r="AA91" s="14"/>
      <c r="AB91" s="14">
        <f>'一覧表'!AX96</f>
      </c>
      <c r="AC91" s="14"/>
      <c r="AD91" s="14"/>
      <c r="AE91" s="14"/>
      <c r="AF91" s="14">
        <f>'一覧表'!CA96</f>
      </c>
      <c r="AG91" s="14"/>
      <c r="AH91" s="34"/>
      <c r="AI91" s="15"/>
      <c r="AJ91" s="172">
        <f>IF('一覧表'!V96="","",'一覧表'!V96)</f>
      </c>
      <c r="AK91" s="172">
        <f>IF('一覧表'!AY96="","",'一覧表'!AY96)</f>
      </c>
      <c r="AL91" s="173">
        <f>IF(AJ91="",IF(AK91="","",VALUE(('一覧表'!CA96)&amp;('一覧表'!BA96))),VALUE(('一覧表'!AX96)&amp;('一覧表'!X96)))</f>
      </c>
      <c r="AM91" s="172">
        <f>IF(AJ91="",IF(AK91="","",VALUE(RIGHT('一覧表'!BZ96,1))),VALUE(RIGHT('一覧表'!AW96,1)))</f>
      </c>
      <c r="AN91" s="172">
        <f>IF(AJ91="",IF(AK91="","",VALUE(('一覧表'!CA96))),VALUE(('一覧表'!AX96)))</f>
      </c>
      <c r="AO91" s="172">
        <f>IF(AL91="","",VLOOKUP(AL91,'リレー個票'!$AG$1:$AK$24,5))</f>
      </c>
      <c r="AP91" s="172">
        <f t="shared" si="8"/>
      </c>
      <c r="AQ91" s="174">
        <f t="shared" si="9"/>
      </c>
    </row>
    <row r="92" spans="2:43" ht="15">
      <c r="B92" s="44">
        <v>87</v>
      </c>
      <c r="C92" s="13">
        <f>IF('一覧表'!E97="","",'[1]所属'!$E$4)</f>
      </c>
      <c r="D92" s="14"/>
      <c r="E92" s="33"/>
      <c r="F92" s="33">
        <f>IF('一覧表'!E97="","",'一覧表'!D97)</f>
      </c>
      <c r="G92" s="14">
        <f>'一覧表'!E97</f>
      </c>
      <c r="H92" s="14">
        <f>IF('一覧表'!E97="","",ASC('[3]選手名簿'!$H93))</f>
      </c>
      <c r="I92" s="14">
        <f t="shared" si="5"/>
      </c>
      <c r="J92" s="14">
        <f>IF('一覧表'!G97="男",1,IF('一覧表'!G97="女",2,""))</f>
      </c>
      <c r="K92" s="14">
        <f>'一覧表'!H97</f>
      </c>
      <c r="L92" s="14">
        <f>IF('一覧表'!E97="","",'[3]選手名簿'!$K93)</f>
      </c>
      <c r="M92" s="14">
        <f>IF('一覧表'!E97="","",CONCATENATE('[3]選手名簿'!$L93,'[3]選手名簿'!$M93))</f>
      </c>
      <c r="N92" s="14">
        <f>IF('一覧表'!E97="","",'[1]所属'!$F$4)</f>
      </c>
      <c r="O92" s="46">
        <f>IF('一覧表'!E97="","",23)</f>
      </c>
      <c r="P92" s="14">
        <f>'一覧表'!K97</f>
      </c>
      <c r="Q92" s="14">
        <f>IF(P92="","",'一覧表'!L97)</f>
      </c>
      <c r="R92" s="14"/>
      <c r="S92" s="14">
        <f t="shared" si="6"/>
      </c>
      <c r="T92" s="14">
        <f>'一覧表'!N97</f>
      </c>
      <c r="U92" s="14">
        <f>IF(T92="","",'一覧表'!O97)</f>
      </c>
      <c r="V92" s="14"/>
      <c r="W92" s="14">
        <f t="shared" si="7"/>
      </c>
      <c r="X92" s="14"/>
      <c r="Y92" s="14"/>
      <c r="Z92" s="14"/>
      <c r="AA92" s="14"/>
      <c r="AB92" s="14">
        <f>'一覧表'!AX97</f>
      </c>
      <c r="AC92" s="14"/>
      <c r="AD92" s="14"/>
      <c r="AE92" s="14"/>
      <c r="AF92" s="14">
        <f>'一覧表'!CA97</f>
      </c>
      <c r="AG92" s="14"/>
      <c r="AH92" s="34"/>
      <c r="AI92" s="15"/>
      <c r="AJ92" s="172">
        <f>IF('一覧表'!V97="","",'一覧表'!V97)</f>
      </c>
      <c r="AK92" s="172">
        <f>IF('一覧表'!AY97="","",'一覧表'!AY97)</f>
      </c>
      <c r="AL92" s="173">
        <f>IF(AJ92="",IF(AK92="","",VALUE(('一覧表'!CA97)&amp;('一覧表'!BA97))),VALUE(('一覧表'!AX97)&amp;('一覧表'!X97)))</f>
      </c>
      <c r="AM92" s="172">
        <f>IF(AJ92="",IF(AK92="","",VALUE(RIGHT('一覧表'!BZ97,1))),VALUE(RIGHT('一覧表'!AW97,1)))</f>
      </c>
      <c r="AN92" s="172">
        <f>IF(AJ92="",IF(AK92="","",VALUE(('一覧表'!CA97))),VALUE(('一覧表'!AX97)))</f>
      </c>
      <c r="AO92" s="172">
        <f>IF(AL92="","",VLOOKUP(AL92,'リレー個票'!$AG$1:$AK$24,5))</f>
      </c>
      <c r="AP92" s="172">
        <f t="shared" si="8"/>
      </c>
      <c r="AQ92" s="174">
        <f t="shared" si="9"/>
      </c>
    </row>
    <row r="93" spans="2:43" ht="15">
      <c r="B93" s="44">
        <v>88</v>
      </c>
      <c r="C93" s="13">
        <f>IF('一覧表'!E98="","",'[1]所属'!$E$4)</f>
      </c>
      <c r="D93" s="14"/>
      <c r="E93" s="33"/>
      <c r="F93" s="33">
        <f>IF('一覧表'!E98="","",'一覧表'!D98)</f>
      </c>
      <c r="G93" s="14">
        <f>'一覧表'!E98</f>
      </c>
      <c r="H93" s="14">
        <f>IF('一覧表'!E98="","",ASC('[3]選手名簿'!$H94))</f>
      </c>
      <c r="I93" s="14">
        <f t="shared" si="5"/>
      </c>
      <c r="J93" s="14">
        <f>IF('一覧表'!G98="男",1,IF('一覧表'!G98="女",2,""))</f>
      </c>
      <c r="K93" s="14">
        <f>'一覧表'!H98</f>
      </c>
      <c r="L93" s="14">
        <f>IF('一覧表'!E98="","",'[3]選手名簿'!$K94)</f>
      </c>
      <c r="M93" s="14">
        <f>IF('一覧表'!E98="","",CONCATENATE('[3]選手名簿'!$L94,'[3]選手名簿'!$M94))</f>
      </c>
      <c r="N93" s="14">
        <f>IF('一覧表'!E98="","",'[1]所属'!$F$4)</f>
      </c>
      <c r="O93" s="46">
        <f>IF('一覧表'!E98="","",23)</f>
      </c>
      <c r="P93" s="14">
        <f>'一覧表'!K98</f>
      </c>
      <c r="Q93" s="14">
        <f>IF(P93="","",'一覧表'!L98)</f>
      </c>
      <c r="R93" s="14"/>
      <c r="S93" s="14">
        <f t="shared" si="6"/>
      </c>
      <c r="T93" s="14">
        <f>'一覧表'!N98</f>
      </c>
      <c r="U93" s="14">
        <f>IF(T93="","",'一覧表'!O98)</f>
      </c>
      <c r="V93" s="14"/>
      <c r="W93" s="14">
        <f t="shared" si="7"/>
      </c>
      <c r="X93" s="14"/>
      <c r="Y93" s="14"/>
      <c r="Z93" s="14"/>
      <c r="AA93" s="14"/>
      <c r="AB93" s="14">
        <f>'一覧表'!AX98</f>
      </c>
      <c r="AC93" s="14"/>
      <c r="AD93" s="14"/>
      <c r="AE93" s="14"/>
      <c r="AF93" s="14">
        <f>'一覧表'!CA98</f>
      </c>
      <c r="AG93" s="14"/>
      <c r="AH93" s="34"/>
      <c r="AI93" s="15"/>
      <c r="AJ93" s="172">
        <f>IF('一覧表'!V98="","",'一覧表'!V98)</f>
      </c>
      <c r="AK93" s="172">
        <f>IF('一覧表'!AY98="","",'一覧表'!AY98)</f>
      </c>
      <c r="AL93" s="173">
        <f>IF(AJ93="",IF(AK93="","",VALUE(('一覧表'!CA98)&amp;('一覧表'!BA98))),VALUE(('一覧表'!AX98)&amp;('一覧表'!X98)))</f>
      </c>
      <c r="AM93" s="172">
        <f>IF(AJ93="",IF(AK93="","",VALUE(RIGHT('一覧表'!BZ98,1))),VALUE(RIGHT('一覧表'!AW98,1)))</f>
      </c>
      <c r="AN93" s="172">
        <f>IF(AJ93="",IF(AK93="","",VALUE(('一覧表'!CA98))),VALUE(('一覧表'!AX98)))</f>
      </c>
      <c r="AO93" s="172">
        <f>IF(AL93="","",VLOOKUP(AL93,'リレー個票'!$AG$1:$AK$24,5))</f>
      </c>
      <c r="AP93" s="172">
        <f t="shared" si="8"/>
      </c>
      <c r="AQ93" s="174">
        <f t="shared" si="9"/>
      </c>
    </row>
    <row r="94" spans="2:43" ht="15">
      <c r="B94" s="44">
        <v>89</v>
      </c>
      <c r="C94" s="13">
        <f>IF('一覧表'!E99="","",'[1]所属'!$E$4)</f>
      </c>
      <c r="D94" s="14"/>
      <c r="E94" s="33"/>
      <c r="F94" s="33">
        <f>IF('一覧表'!E99="","",'一覧表'!D99)</f>
      </c>
      <c r="G94" s="14">
        <f>'一覧表'!E99</f>
      </c>
      <c r="H94" s="14">
        <f>IF('一覧表'!E99="","",ASC('[3]選手名簿'!$H95))</f>
      </c>
      <c r="I94" s="14">
        <f t="shared" si="5"/>
      </c>
      <c r="J94" s="14">
        <f>IF('一覧表'!G99="男",1,IF('一覧表'!G99="女",2,""))</f>
      </c>
      <c r="K94" s="14">
        <f>'一覧表'!H99</f>
      </c>
      <c r="L94" s="14">
        <f>IF('一覧表'!E99="","",'[3]選手名簿'!$K95)</f>
      </c>
      <c r="M94" s="14">
        <f>IF('一覧表'!E99="","",CONCATENATE('[3]選手名簿'!$L95,'[3]選手名簿'!$M95))</f>
      </c>
      <c r="N94" s="14">
        <f>IF('一覧表'!E99="","",'[1]所属'!$F$4)</f>
      </c>
      <c r="O94" s="46">
        <f>IF('一覧表'!E99="","",23)</f>
      </c>
      <c r="P94" s="14">
        <f>'一覧表'!K99</f>
      </c>
      <c r="Q94" s="14">
        <f>IF(P94="","",'一覧表'!L99)</f>
      </c>
      <c r="R94" s="14"/>
      <c r="S94" s="14">
        <f t="shared" si="6"/>
      </c>
      <c r="T94" s="14">
        <f>'一覧表'!N99</f>
      </c>
      <c r="U94" s="14">
        <f>IF(T94="","",'一覧表'!O99)</f>
      </c>
      <c r="V94" s="14"/>
      <c r="W94" s="14">
        <f t="shared" si="7"/>
      </c>
      <c r="X94" s="14"/>
      <c r="Y94" s="14"/>
      <c r="Z94" s="14"/>
      <c r="AA94" s="14"/>
      <c r="AB94" s="14">
        <f>'一覧表'!AX99</f>
      </c>
      <c r="AC94" s="14"/>
      <c r="AD94" s="14"/>
      <c r="AE94" s="14"/>
      <c r="AF94" s="14">
        <f>'一覧表'!CA99</f>
      </c>
      <c r="AG94" s="14"/>
      <c r="AH94" s="34"/>
      <c r="AI94" s="15"/>
      <c r="AJ94" s="172">
        <f>IF('一覧表'!V99="","",'一覧表'!V99)</f>
      </c>
      <c r="AK94" s="172">
        <f>IF('一覧表'!AY99="","",'一覧表'!AY99)</f>
      </c>
      <c r="AL94" s="173">
        <f>IF(AJ94="",IF(AK94="","",VALUE(('一覧表'!CA99)&amp;('一覧表'!BA99))),VALUE(('一覧表'!AX99)&amp;('一覧表'!X99)))</f>
      </c>
      <c r="AM94" s="172">
        <f>IF(AJ94="",IF(AK94="","",VALUE(RIGHT('一覧表'!BZ99,1))),VALUE(RIGHT('一覧表'!AW99,1)))</f>
      </c>
      <c r="AN94" s="172">
        <f>IF(AJ94="",IF(AK94="","",VALUE(('一覧表'!CA99))),VALUE(('一覧表'!AX99)))</f>
      </c>
      <c r="AO94" s="172">
        <f>IF(AL94="","",VLOOKUP(AL94,'リレー個票'!$AG$1:$AK$24,5))</f>
      </c>
      <c r="AP94" s="172">
        <f t="shared" si="8"/>
      </c>
      <c r="AQ94" s="174">
        <f t="shared" si="9"/>
      </c>
    </row>
    <row r="95" spans="2:43" ht="15">
      <c r="B95" s="44">
        <v>90</v>
      </c>
      <c r="C95" s="13">
        <f>IF('一覧表'!E100="","",'[1]所属'!$E$4)</f>
      </c>
      <c r="D95" s="14"/>
      <c r="E95" s="33"/>
      <c r="F95" s="33">
        <f>IF('一覧表'!E100="","",'一覧表'!D100)</f>
      </c>
      <c r="G95" s="14">
        <f>'一覧表'!E100</f>
      </c>
      <c r="H95" s="14">
        <f>IF('一覧表'!E100="","",ASC('[3]選手名簿'!$H96))</f>
      </c>
      <c r="I95" s="14">
        <f t="shared" si="5"/>
      </c>
      <c r="J95" s="14">
        <f>IF('一覧表'!G100="男",1,IF('一覧表'!G100="女",2,""))</f>
      </c>
      <c r="K95" s="14">
        <f>'一覧表'!H100</f>
      </c>
      <c r="L95" s="14">
        <f>IF('一覧表'!E100="","",'[3]選手名簿'!$K96)</f>
      </c>
      <c r="M95" s="14">
        <f>IF('一覧表'!E100="","",CONCATENATE('[3]選手名簿'!$L96,'[3]選手名簿'!$M96))</f>
      </c>
      <c r="N95" s="14">
        <f>IF('一覧表'!E100="","",'[1]所属'!$F$4)</f>
      </c>
      <c r="O95" s="46">
        <f>IF('一覧表'!E100="","",23)</f>
      </c>
      <c r="P95" s="14">
        <f>'一覧表'!K100</f>
      </c>
      <c r="Q95" s="14">
        <f>IF(P95="","",'一覧表'!L100)</f>
      </c>
      <c r="R95" s="14"/>
      <c r="S95" s="14">
        <f t="shared" si="6"/>
      </c>
      <c r="T95" s="14">
        <f>'一覧表'!N100</f>
      </c>
      <c r="U95" s="14">
        <f>IF(T95="","",'一覧表'!O100)</f>
      </c>
      <c r="V95" s="14"/>
      <c r="W95" s="14">
        <f t="shared" si="7"/>
      </c>
      <c r="X95" s="14"/>
      <c r="Y95" s="14"/>
      <c r="Z95" s="14"/>
      <c r="AA95" s="14"/>
      <c r="AB95" s="14">
        <f>'一覧表'!AX100</f>
      </c>
      <c r="AC95" s="14"/>
      <c r="AD95" s="14"/>
      <c r="AE95" s="14"/>
      <c r="AF95" s="14">
        <f>'一覧表'!CA100</f>
      </c>
      <c r="AG95" s="14"/>
      <c r="AH95" s="34"/>
      <c r="AI95" s="15"/>
      <c r="AJ95" s="172">
        <f>IF('一覧表'!V100="","",'一覧表'!V100)</f>
      </c>
      <c r="AK95" s="172">
        <f>IF('一覧表'!AY100="","",'一覧表'!AY100)</f>
      </c>
      <c r="AL95" s="173">
        <f>IF(AJ95="",IF(AK95="","",VALUE(('一覧表'!CA100)&amp;('一覧表'!BA100))),VALUE(('一覧表'!AX100)&amp;('一覧表'!X100)))</f>
      </c>
      <c r="AM95" s="172">
        <f>IF(AJ95="",IF(AK95="","",VALUE(RIGHT('一覧表'!BZ100,1))),VALUE(RIGHT('一覧表'!AW100,1)))</f>
      </c>
      <c r="AN95" s="172">
        <f>IF(AJ95="",IF(AK95="","",VALUE(('一覧表'!CA100))),VALUE(('一覧表'!AX100)))</f>
      </c>
      <c r="AO95" s="172">
        <f>IF(AL95="","",VLOOKUP(AL95,'リレー個票'!$AG$1:$AK$24,5))</f>
      </c>
      <c r="AP95" s="172">
        <f t="shared" si="8"/>
      </c>
      <c r="AQ95" s="174">
        <f t="shared" si="9"/>
      </c>
    </row>
    <row r="96" spans="2:43" ht="15">
      <c r="B96" s="44">
        <v>91</v>
      </c>
      <c r="C96" s="13">
        <f>IF('一覧表'!E101="","",'[1]所属'!$E$4)</f>
      </c>
      <c r="D96" s="14"/>
      <c r="E96" s="33"/>
      <c r="F96" s="33">
        <f>IF('一覧表'!E101="","",'一覧表'!D101)</f>
      </c>
      <c r="G96" s="14">
        <f>'一覧表'!E101</f>
      </c>
      <c r="H96" s="14">
        <f>IF('一覧表'!E101="","",ASC('[3]選手名簿'!$H97))</f>
      </c>
      <c r="I96" s="14">
        <f t="shared" si="5"/>
      </c>
      <c r="J96" s="14">
        <f>IF('一覧表'!G101="男",1,IF('一覧表'!G101="女",2,""))</f>
      </c>
      <c r="K96" s="14">
        <f>'一覧表'!H101</f>
      </c>
      <c r="L96" s="14">
        <f>IF('一覧表'!E101="","",'[3]選手名簿'!$K97)</f>
      </c>
      <c r="M96" s="14">
        <f>IF('一覧表'!E101="","",CONCATENATE('[3]選手名簿'!$L97,'[3]選手名簿'!$M97))</f>
      </c>
      <c r="N96" s="14">
        <f>IF('一覧表'!E101="","",'[1]所属'!$F$4)</f>
      </c>
      <c r="O96" s="46">
        <f>IF('一覧表'!E101="","",23)</f>
      </c>
      <c r="P96" s="14">
        <f>'一覧表'!K101</f>
      </c>
      <c r="Q96" s="14">
        <f>IF(P96="","",'一覧表'!L101)</f>
      </c>
      <c r="R96" s="14"/>
      <c r="S96" s="14">
        <f t="shared" si="6"/>
      </c>
      <c r="T96" s="14">
        <f>'一覧表'!N101</f>
      </c>
      <c r="U96" s="14">
        <f>IF(T96="","",'一覧表'!O101)</f>
      </c>
      <c r="V96" s="14"/>
      <c r="W96" s="14">
        <f t="shared" si="7"/>
      </c>
      <c r="X96" s="14"/>
      <c r="Y96" s="14"/>
      <c r="Z96" s="14"/>
      <c r="AA96" s="14"/>
      <c r="AB96" s="14">
        <f>'一覧表'!AX101</f>
      </c>
      <c r="AC96" s="14"/>
      <c r="AD96" s="14"/>
      <c r="AE96" s="14"/>
      <c r="AF96" s="14">
        <f>'一覧表'!CA101</f>
      </c>
      <c r="AG96" s="14"/>
      <c r="AH96" s="34"/>
      <c r="AI96" s="15"/>
      <c r="AJ96" s="172">
        <f>IF('一覧表'!V101="","",'一覧表'!V101)</f>
      </c>
      <c r="AK96" s="172">
        <f>IF('一覧表'!AY101="","",'一覧表'!AY101)</f>
      </c>
      <c r="AL96" s="173">
        <f>IF(AJ96="",IF(AK96="","",VALUE(('一覧表'!CA101)&amp;('一覧表'!BA101))),VALUE(('一覧表'!AX101)&amp;('一覧表'!X101)))</f>
      </c>
      <c r="AM96" s="172">
        <f>IF(AJ96="",IF(AK96="","",VALUE(RIGHT('一覧表'!BZ101,1))),VALUE(RIGHT('一覧表'!AW101,1)))</f>
      </c>
      <c r="AN96" s="172">
        <f>IF(AJ96="",IF(AK96="","",VALUE(('一覧表'!CA101))),VALUE(('一覧表'!AX101)))</f>
      </c>
      <c r="AO96" s="172">
        <f>IF(AL96="","",VLOOKUP(AL96,'リレー個票'!$AG$1:$AK$24,5))</f>
      </c>
      <c r="AP96" s="172">
        <f t="shared" si="8"/>
      </c>
      <c r="AQ96" s="174">
        <f t="shared" si="9"/>
      </c>
    </row>
    <row r="97" spans="2:43" ht="15">
      <c r="B97" s="44">
        <v>92</v>
      </c>
      <c r="C97" s="13">
        <f>IF('一覧表'!E102="","",'[1]所属'!$E$4)</f>
      </c>
      <c r="D97" s="14"/>
      <c r="E97" s="33"/>
      <c r="F97" s="33">
        <f>IF('一覧表'!E102="","",'一覧表'!D102)</f>
      </c>
      <c r="G97" s="14">
        <f>'一覧表'!E102</f>
      </c>
      <c r="H97" s="14">
        <f>IF('一覧表'!E102="","",ASC('[3]選手名簿'!$H98))</f>
      </c>
      <c r="I97" s="14">
        <f t="shared" si="5"/>
      </c>
      <c r="J97" s="14">
        <f>IF('一覧表'!G102="男",1,IF('一覧表'!G102="女",2,""))</f>
      </c>
      <c r="K97" s="14">
        <f>'一覧表'!H102</f>
      </c>
      <c r="L97" s="14">
        <f>IF('一覧表'!E102="","",'[3]選手名簿'!$K98)</f>
      </c>
      <c r="M97" s="14">
        <f>IF('一覧表'!E102="","",CONCATENATE('[3]選手名簿'!$L98,'[3]選手名簿'!$M98))</f>
      </c>
      <c r="N97" s="14">
        <f>IF('一覧表'!E102="","",'[1]所属'!$F$4)</f>
      </c>
      <c r="O97" s="46">
        <f>IF('一覧表'!E102="","",23)</f>
      </c>
      <c r="P97" s="14">
        <f>'一覧表'!K102</f>
      </c>
      <c r="Q97" s="14">
        <f>IF(P97="","",'一覧表'!L102)</f>
      </c>
      <c r="R97" s="14"/>
      <c r="S97" s="14">
        <f t="shared" si="6"/>
      </c>
      <c r="T97" s="14">
        <f>'一覧表'!N102</f>
      </c>
      <c r="U97" s="14">
        <f>IF(T97="","",'一覧表'!O102)</f>
      </c>
      <c r="V97" s="14"/>
      <c r="W97" s="14">
        <f t="shared" si="7"/>
      </c>
      <c r="X97" s="14"/>
      <c r="Y97" s="14"/>
      <c r="Z97" s="14"/>
      <c r="AA97" s="14"/>
      <c r="AB97" s="14">
        <f>'一覧表'!AX102</f>
      </c>
      <c r="AC97" s="14"/>
      <c r="AD97" s="14"/>
      <c r="AE97" s="14"/>
      <c r="AF97" s="14">
        <f>'一覧表'!CA102</f>
      </c>
      <c r="AG97" s="14"/>
      <c r="AH97" s="34"/>
      <c r="AI97" s="15"/>
      <c r="AJ97" s="172">
        <f>IF('一覧表'!V102="","",'一覧表'!V102)</f>
      </c>
      <c r="AK97" s="172">
        <f>IF('一覧表'!AY102="","",'一覧表'!AY102)</f>
      </c>
      <c r="AL97" s="173">
        <f>IF(AJ97="",IF(AK97="","",VALUE(('一覧表'!CA102)&amp;('一覧表'!BA102))),VALUE(('一覧表'!AX102)&amp;('一覧表'!X102)))</f>
      </c>
      <c r="AM97" s="172">
        <f>IF(AJ97="",IF(AK97="","",VALUE(RIGHT('一覧表'!BZ102,1))),VALUE(RIGHT('一覧表'!AW102,1)))</f>
      </c>
      <c r="AN97" s="172">
        <f>IF(AJ97="",IF(AK97="","",VALUE(('一覧表'!CA102))),VALUE(('一覧表'!AX102)))</f>
      </c>
      <c r="AO97" s="172">
        <f>IF(AL97="","",VLOOKUP(AL97,'リレー個票'!$AG$1:$AK$24,5))</f>
      </c>
      <c r="AP97" s="172">
        <f t="shared" si="8"/>
      </c>
      <c r="AQ97" s="174">
        <f t="shared" si="9"/>
      </c>
    </row>
    <row r="98" spans="2:43" ht="15">
      <c r="B98" s="44">
        <v>93</v>
      </c>
      <c r="C98" s="13">
        <f>IF('一覧表'!E103="","",'[1]所属'!$E$4)</f>
      </c>
      <c r="D98" s="14"/>
      <c r="E98" s="33"/>
      <c r="F98" s="33">
        <f>IF('一覧表'!E103="","",'一覧表'!D103)</f>
      </c>
      <c r="G98" s="14">
        <f>'一覧表'!E103</f>
      </c>
      <c r="H98" s="14">
        <f>IF('一覧表'!E103="","",ASC('[3]選手名簿'!$H99))</f>
      </c>
      <c r="I98" s="14">
        <f t="shared" si="5"/>
      </c>
      <c r="J98" s="14">
        <f>IF('一覧表'!G103="男",1,IF('一覧表'!G103="女",2,""))</f>
      </c>
      <c r="K98" s="14">
        <f>'一覧表'!H103</f>
      </c>
      <c r="L98" s="14">
        <f>IF('一覧表'!E103="","",'[3]選手名簿'!$K99)</f>
      </c>
      <c r="M98" s="14">
        <f>IF('一覧表'!E103="","",CONCATENATE('[3]選手名簿'!$L99,'[3]選手名簿'!$M99))</f>
      </c>
      <c r="N98" s="14">
        <f>IF('一覧表'!E103="","",'[1]所属'!$F$4)</f>
      </c>
      <c r="O98" s="46">
        <f>IF('一覧表'!E103="","",23)</f>
      </c>
      <c r="P98" s="14">
        <f>'一覧表'!K103</f>
      </c>
      <c r="Q98" s="14">
        <f>IF(P98="","",'一覧表'!L103)</f>
      </c>
      <c r="R98" s="14"/>
      <c r="S98" s="14">
        <f t="shared" si="6"/>
      </c>
      <c r="T98" s="14">
        <f>'一覧表'!N103</f>
      </c>
      <c r="U98" s="14">
        <f>IF(T98="","",'一覧表'!O103)</f>
      </c>
      <c r="V98" s="14"/>
      <c r="W98" s="14">
        <f t="shared" si="7"/>
      </c>
      <c r="X98" s="14"/>
      <c r="Y98" s="14"/>
      <c r="Z98" s="14"/>
      <c r="AA98" s="14"/>
      <c r="AB98" s="14">
        <f>'一覧表'!AX103</f>
      </c>
      <c r="AC98" s="14"/>
      <c r="AD98" s="14"/>
      <c r="AE98" s="14"/>
      <c r="AF98" s="14">
        <f>'一覧表'!CA103</f>
      </c>
      <c r="AG98" s="14"/>
      <c r="AH98" s="34"/>
      <c r="AI98" s="15"/>
      <c r="AJ98" s="172">
        <f>IF('一覧表'!V103="","",'一覧表'!V103)</f>
      </c>
      <c r="AK98" s="172">
        <f>IF('一覧表'!AY103="","",'一覧表'!AY103)</f>
      </c>
      <c r="AL98" s="173">
        <f>IF(AJ98="",IF(AK98="","",VALUE(('一覧表'!CA103)&amp;('一覧表'!BA103))),VALUE(('一覧表'!AX103)&amp;('一覧表'!X103)))</f>
      </c>
      <c r="AM98" s="172">
        <f>IF(AJ98="",IF(AK98="","",VALUE(RIGHT('一覧表'!BZ103,1))),VALUE(RIGHT('一覧表'!AW103,1)))</f>
      </c>
      <c r="AN98" s="172">
        <f>IF(AJ98="",IF(AK98="","",VALUE(('一覧表'!CA103))),VALUE(('一覧表'!AX103)))</f>
      </c>
      <c r="AO98" s="172">
        <f>IF(AL98="","",VLOOKUP(AL98,'リレー個票'!$AG$1:$AK$24,5))</f>
      </c>
      <c r="AP98" s="172">
        <f t="shared" si="8"/>
      </c>
      <c r="AQ98" s="174">
        <f t="shared" si="9"/>
      </c>
    </row>
    <row r="99" spans="2:43" ht="15">
      <c r="B99" s="44">
        <v>94</v>
      </c>
      <c r="C99" s="13">
        <f>IF('一覧表'!E104="","",'[1]所属'!$E$4)</f>
      </c>
      <c r="D99" s="14"/>
      <c r="E99" s="33"/>
      <c r="F99" s="33">
        <f>IF('一覧表'!E104="","",'一覧表'!D104)</f>
      </c>
      <c r="G99" s="14">
        <f>'一覧表'!E104</f>
      </c>
      <c r="H99" s="14">
        <f>IF('一覧表'!E104="","",ASC('[3]選手名簿'!$H100))</f>
      </c>
      <c r="I99" s="14">
        <f t="shared" si="5"/>
      </c>
      <c r="J99" s="14">
        <f>IF('一覧表'!G104="男",1,IF('一覧表'!G104="女",2,""))</f>
      </c>
      <c r="K99" s="14">
        <f>'一覧表'!H104</f>
      </c>
      <c r="L99" s="14">
        <f>IF('一覧表'!E104="","",'[3]選手名簿'!$K100)</f>
      </c>
      <c r="M99" s="14">
        <f>IF('一覧表'!E104="","",CONCATENATE('[3]選手名簿'!$L100,'[3]選手名簿'!$M100))</f>
      </c>
      <c r="N99" s="14">
        <f>IF('一覧表'!E104="","",'[1]所属'!$F$4)</f>
      </c>
      <c r="O99" s="46">
        <f>IF('一覧表'!E104="","",23)</f>
      </c>
      <c r="P99" s="14">
        <f>'一覧表'!K104</f>
      </c>
      <c r="Q99" s="14">
        <f>IF(P99="","",'一覧表'!L104)</f>
      </c>
      <c r="R99" s="14"/>
      <c r="S99" s="14">
        <f t="shared" si="6"/>
      </c>
      <c r="T99" s="14">
        <f>'一覧表'!N104</f>
      </c>
      <c r="U99" s="14">
        <f>IF(T99="","",'一覧表'!O104)</f>
      </c>
      <c r="V99" s="14"/>
      <c r="W99" s="14">
        <f t="shared" si="7"/>
      </c>
      <c r="X99" s="14"/>
      <c r="Y99" s="14"/>
      <c r="Z99" s="14"/>
      <c r="AA99" s="14"/>
      <c r="AB99" s="14">
        <f>'一覧表'!AX104</f>
      </c>
      <c r="AC99" s="14"/>
      <c r="AD99" s="14"/>
      <c r="AE99" s="14"/>
      <c r="AF99" s="14">
        <f>'一覧表'!CA104</f>
      </c>
      <c r="AG99" s="14"/>
      <c r="AH99" s="34"/>
      <c r="AI99" s="15"/>
      <c r="AJ99" s="172">
        <f>IF('一覧表'!V104="","",'一覧表'!V104)</f>
      </c>
      <c r="AK99" s="172">
        <f>IF('一覧表'!AY104="","",'一覧表'!AY104)</f>
      </c>
      <c r="AL99" s="173">
        <f>IF(AJ99="",IF(AK99="","",VALUE(('一覧表'!CA104)&amp;('一覧表'!BA104))),VALUE(('一覧表'!AX104)&amp;('一覧表'!X104)))</f>
      </c>
      <c r="AM99" s="172">
        <f>IF(AJ99="",IF(AK99="","",VALUE(RIGHT('一覧表'!BZ104,1))),VALUE(RIGHT('一覧表'!AW104,1)))</f>
      </c>
      <c r="AN99" s="172">
        <f>IF(AJ99="",IF(AK99="","",VALUE(('一覧表'!CA104))),VALUE(('一覧表'!AX104)))</f>
      </c>
      <c r="AO99" s="172">
        <f>IF(AL99="","",VLOOKUP(AL99,'リレー個票'!$AG$1:$AK$24,5))</f>
      </c>
      <c r="AP99" s="172">
        <f t="shared" si="8"/>
      </c>
      <c r="AQ99" s="174">
        <f t="shared" si="9"/>
      </c>
    </row>
    <row r="100" spans="2:43" ht="15">
      <c r="B100" s="44">
        <v>95</v>
      </c>
      <c r="C100" s="13">
        <f>IF('一覧表'!E105="","",'[1]所属'!$E$4)</f>
      </c>
      <c r="D100" s="14"/>
      <c r="E100" s="33"/>
      <c r="F100" s="33">
        <f>IF('一覧表'!E105="","",'一覧表'!D105)</f>
      </c>
      <c r="G100" s="14">
        <f>'一覧表'!E105</f>
      </c>
      <c r="H100" s="14">
        <f>IF('一覧表'!E105="","",ASC('[3]選手名簿'!$H101))</f>
      </c>
      <c r="I100" s="14">
        <f t="shared" si="5"/>
      </c>
      <c r="J100" s="14">
        <f>IF('一覧表'!G105="男",1,IF('一覧表'!G105="女",2,""))</f>
      </c>
      <c r="K100" s="14">
        <f>'一覧表'!H105</f>
      </c>
      <c r="L100" s="14">
        <f>IF('一覧表'!E105="","",'[3]選手名簿'!$K101)</f>
      </c>
      <c r="M100" s="14">
        <f>IF('一覧表'!E105="","",CONCATENATE('[3]選手名簿'!$L101,'[3]選手名簿'!$M101))</f>
      </c>
      <c r="N100" s="14">
        <f>IF('一覧表'!E105="","",'[1]所属'!$F$4)</f>
      </c>
      <c r="O100" s="46">
        <f>IF('一覧表'!E105="","",23)</f>
      </c>
      <c r="P100" s="14">
        <f>'一覧表'!K105</f>
      </c>
      <c r="Q100" s="14">
        <f>IF(P100="","",'一覧表'!L105)</f>
      </c>
      <c r="R100" s="14"/>
      <c r="S100" s="14">
        <f t="shared" si="6"/>
      </c>
      <c r="T100" s="14">
        <f>'一覧表'!N105</f>
      </c>
      <c r="U100" s="14">
        <f>IF(T100="","",'一覧表'!O105)</f>
      </c>
      <c r="V100" s="14"/>
      <c r="W100" s="14">
        <f t="shared" si="7"/>
      </c>
      <c r="X100" s="14"/>
      <c r="Y100" s="14"/>
      <c r="Z100" s="14"/>
      <c r="AA100" s="14"/>
      <c r="AB100" s="14">
        <f>'一覧表'!AX105</f>
      </c>
      <c r="AC100" s="14"/>
      <c r="AD100" s="14"/>
      <c r="AE100" s="14"/>
      <c r="AF100" s="14">
        <f>'一覧表'!CA105</f>
      </c>
      <c r="AG100" s="14"/>
      <c r="AH100" s="34"/>
      <c r="AI100" s="15"/>
      <c r="AJ100" s="172">
        <f>IF('一覧表'!V105="","",'一覧表'!V105)</f>
      </c>
      <c r="AK100" s="172">
        <f>IF('一覧表'!AY105="","",'一覧表'!AY105)</f>
      </c>
      <c r="AL100" s="173">
        <f>IF(AJ100="",IF(AK100="","",VALUE(('一覧表'!CA105)&amp;('一覧表'!BA105))),VALUE(('一覧表'!AX105)&amp;('一覧表'!X105)))</f>
      </c>
      <c r="AM100" s="172">
        <f>IF(AJ100="",IF(AK100="","",VALUE(RIGHT('一覧表'!BZ105,1))),VALUE(RIGHT('一覧表'!AW105,1)))</f>
      </c>
      <c r="AN100" s="172">
        <f>IF(AJ100="",IF(AK100="","",VALUE(('一覧表'!CA105))),VALUE(('一覧表'!AX105)))</f>
      </c>
      <c r="AO100" s="172">
        <f>IF(AL100="","",VLOOKUP(AL100,'リレー個票'!$AG$1:$AK$24,5))</f>
      </c>
      <c r="AP100" s="172">
        <f t="shared" si="8"/>
      </c>
      <c r="AQ100" s="174">
        <f t="shared" si="9"/>
      </c>
    </row>
    <row r="101" spans="2:43" ht="15">
      <c r="B101" s="44">
        <v>96</v>
      </c>
      <c r="C101" s="13">
        <f>IF('一覧表'!E106="","",'[1]所属'!$E$4)</f>
      </c>
      <c r="D101" s="14"/>
      <c r="E101" s="33"/>
      <c r="F101" s="33">
        <f>IF('一覧表'!E106="","",'一覧表'!D106)</f>
      </c>
      <c r="G101" s="14">
        <f>'一覧表'!E106</f>
      </c>
      <c r="H101" s="14">
        <f>IF('一覧表'!E106="","",ASC('[3]選手名簿'!$H102))</f>
      </c>
      <c r="I101" s="14">
        <f t="shared" si="5"/>
      </c>
      <c r="J101" s="14">
        <f>IF('一覧表'!G106="男",1,IF('一覧表'!G106="女",2,""))</f>
      </c>
      <c r="K101" s="14">
        <f>'一覧表'!H106</f>
      </c>
      <c r="L101" s="14">
        <f>IF('一覧表'!E106="","",'[3]選手名簿'!$K102)</f>
      </c>
      <c r="M101" s="14">
        <f>IF('一覧表'!E106="","",CONCATENATE('[3]選手名簿'!$L102,'[3]選手名簿'!$M102))</f>
      </c>
      <c r="N101" s="14">
        <f>IF('一覧表'!E106="","",'[1]所属'!$F$4)</f>
      </c>
      <c r="O101" s="46">
        <f>IF('一覧表'!E106="","",23)</f>
      </c>
      <c r="P101" s="14">
        <f>'一覧表'!K106</f>
      </c>
      <c r="Q101" s="14">
        <f>IF(P101="","",'一覧表'!L106)</f>
      </c>
      <c r="R101" s="14"/>
      <c r="S101" s="14">
        <f t="shared" si="6"/>
      </c>
      <c r="T101" s="14">
        <f>'一覧表'!N106</f>
      </c>
      <c r="U101" s="14">
        <f>IF(T101="","",'一覧表'!O106)</f>
      </c>
      <c r="V101" s="14"/>
      <c r="W101" s="14">
        <f t="shared" si="7"/>
      </c>
      <c r="X101" s="14"/>
      <c r="Y101" s="14"/>
      <c r="Z101" s="14"/>
      <c r="AA101" s="14"/>
      <c r="AB101" s="14">
        <f>'一覧表'!AX106</f>
      </c>
      <c r="AC101" s="14"/>
      <c r="AD101" s="14"/>
      <c r="AE101" s="14"/>
      <c r="AF101" s="14">
        <f>'一覧表'!CA106</f>
      </c>
      <c r="AG101" s="14"/>
      <c r="AH101" s="34"/>
      <c r="AI101" s="15"/>
      <c r="AJ101" s="172">
        <f>IF('一覧表'!V106="","",'一覧表'!V106)</f>
      </c>
      <c r="AK101" s="172">
        <f>IF('一覧表'!AY106="","",'一覧表'!AY106)</f>
      </c>
      <c r="AL101" s="173">
        <f>IF(AJ101="",IF(AK101="","",VALUE(('一覧表'!CA106)&amp;('一覧表'!BA106))),VALUE(('一覧表'!AX106)&amp;('一覧表'!X106)))</f>
      </c>
      <c r="AM101" s="172">
        <f>IF(AJ101="",IF(AK101="","",VALUE(RIGHT('一覧表'!BZ106,1))),VALUE(RIGHT('一覧表'!AW106,1)))</f>
      </c>
      <c r="AN101" s="172">
        <f>IF(AJ101="",IF(AK101="","",VALUE(('一覧表'!CA106))),VALUE(('一覧表'!AX106)))</f>
      </c>
      <c r="AO101" s="172">
        <f>IF(AL101="","",VLOOKUP(AL101,'リレー個票'!$AG$1:$AK$24,5))</f>
      </c>
      <c r="AP101" s="172">
        <f t="shared" si="8"/>
      </c>
      <c r="AQ101" s="174">
        <f t="shared" si="9"/>
      </c>
    </row>
    <row r="102" spans="2:43" ht="15">
      <c r="B102" s="44">
        <v>97</v>
      </c>
      <c r="C102" s="13">
        <f>IF('一覧表'!E107="","",'[1]所属'!$E$4)</f>
      </c>
      <c r="D102" s="14"/>
      <c r="E102" s="33"/>
      <c r="F102" s="33">
        <f>IF('一覧表'!E107="","",'一覧表'!D107)</f>
      </c>
      <c r="G102" s="14">
        <f>'一覧表'!E107</f>
      </c>
      <c r="H102" s="14">
        <f>IF('一覧表'!E107="","",ASC('[3]選手名簿'!$H103))</f>
      </c>
      <c r="I102" s="14">
        <f t="shared" si="5"/>
      </c>
      <c r="J102" s="14">
        <f>IF('一覧表'!G107="男",1,IF('一覧表'!G107="女",2,""))</f>
      </c>
      <c r="K102" s="14">
        <f>'一覧表'!H107</f>
      </c>
      <c r="L102" s="14">
        <f>IF('一覧表'!E107="","",'[3]選手名簿'!$K103)</f>
      </c>
      <c r="M102" s="14">
        <f>IF('一覧表'!E107="","",CONCATENATE('[3]選手名簿'!$L103,'[3]選手名簿'!$M103))</f>
      </c>
      <c r="N102" s="14">
        <f>IF('一覧表'!E107="","",'[1]所属'!$F$4)</f>
      </c>
      <c r="O102" s="46">
        <f>IF('一覧表'!E107="","",23)</f>
      </c>
      <c r="P102" s="14">
        <f>'一覧表'!K107</f>
      </c>
      <c r="Q102" s="14">
        <f>IF(P102="","",'一覧表'!L107)</f>
      </c>
      <c r="R102" s="14"/>
      <c r="S102" s="14">
        <f t="shared" si="6"/>
      </c>
      <c r="T102" s="14">
        <f>'一覧表'!N107</f>
      </c>
      <c r="U102" s="14">
        <f>IF(T102="","",'一覧表'!O107)</f>
      </c>
      <c r="V102" s="14"/>
      <c r="W102" s="14">
        <f t="shared" si="7"/>
      </c>
      <c r="X102" s="14"/>
      <c r="Y102" s="14"/>
      <c r="Z102" s="14"/>
      <c r="AA102" s="14"/>
      <c r="AB102" s="14">
        <f>'一覧表'!AX107</f>
      </c>
      <c r="AC102" s="14"/>
      <c r="AD102" s="14"/>
      <c r="AE102" s="14"/>
      <c r="AF102" s="14">
        <f>'一覧表'!CA107</f>
      </c>
      <c r="AG102" s="14"/>
      <c r="AH102" s="34"/>
      <c r="AI102" s="15"/>
      <c r="AJ102" s="172">
        <f>IF('一覧表'!V107="","",'一覧表'!V107)</f>
      </c>
      <c r="AK102" s="172">
        <f>IF('一覧表'!AY107="","",'一覧表'!AY107)</f>
      </c>
      <c r="AL102" s="173">
        <f>IF(AJ102="",IF(AK102="","",VALUE(('一覧表'!CA107)&amp;('一覧表'!BA107))),VALUE(('一覧表'!AX107)&amp;('一覧表'!X107)))</f>
      </c>
      <c r="AM102" s="172">
        <f>IF(AJ102="",IF(AK102="","",VALUE(RIGHT('一覧表'!BZ107,1))),VALUE(RIGHT('一覧表'!AW107,1)))</f>
      </c>
      <c r="AN102" s="172">
        <f>IF(AJ102="",IF(AK102="","",VALUE(('一覧表'!CA107))),VALUE(('一覧表'!AX107)))</f>
      </c>
      <c r="AO102" s="172">
        <f>IF(AL102="","",VLOOKUP(AL102,'リレー個票'!$AG$1:$AK$24,5))</f>
      </c>
      <c r="AP102" s="172">
        <f t="shared" si="8"/>
      </c>
      <c r="AQ102" s="174">
        <f t="shared" si="9"/>
      </c>
    </row>
    <row r="103" spans="2:43" ht="15">
      <c r="B103" s="44">
        <v>98</v>
      </c>
      <c r="C103" s="13">
        <f>IF('一覧表'!E108="","",'[1]所属'!$E$4)</f>
      </c>
      <c r="D103" s="14"/>
      <c r="E103" s="33"/>
      <c r="F103" s="33">
        <f>IF('一覧表'!E108="","",'一覧表'!D108)</f>
      </c>
      <c r="G103" s="14">
        <f>'一覧表'!E108</f>
      </c>
      <c r="H103" s="14">
        <f>IF('一覧表'!E108="","",ASC('[3]選手名簿'!$H104))</f>
      </c>
      <c r="I103" s="14">
        <f t="shared" si="5"/>
      </c>
      <c r="J103" s="14">
        <f>IF('一覧表'!G108="男",1,IF('一覧表'!G108="女",2,""))</f>
      </c>
      <c r="K103" s="14">
        <f>'一覧表'!H108</f>
      </c>
      <c r="L103" s="14">
        <f>IF('一覧表'!E108="","",'[3]選手名簿'!$K104)</f>
      </c>
      <c r="M103" s="14">
        <f>IF('一覧表'!E108="","",CONCATENATE('[3]選手名簿'!$L104,'[3]選手名簿'!$M104))</f>
      </c>
      <c r="N103" s="14">
        <f>IF('一覧表'!E108="","",'[1]所属'!$F$4)</f>
      </c>
      <c r="O103" s="46">
        <f>IF('一覧表'!E108="","",23)</f>
      </c>
      <c r="P103" s="14">
        <f>'一覧表'!K108</f>
      </c>
      <c r="Q103" s="14">
        <f>IF(P103="","",'一覧表'!L108)</f>
      </c>
      <c r="R103" s="14"/>
      <c r="S103" s="14">
        <f t="shared" si="6"/>
      </c>
      <c r="T103" s="14">
        <f>'一覧表'!N108</f>
      </c>
      <c r="U103" s="14">
        <f>IF(T103="","",'一覧表'!O108)</f>
      </c>
      <c r="V103" s="14"/>
      <c r="W103" s="14">
        <f t="shared" si="7"/>
      </c>
      <c r="X103" s="14"/>
      <c r="Y103" s="14"/>
      <c r="Z103" s="14"/>
      <c r="AA103" s="14"/>
      <c r="AB103" s="14">
        <f>'一覧表'!AX108</f>
      </c>
      <c r="AC103" s="14"/>
      <c r="AD103" s="14"/>
      <c r="AE103" s="14"/>
      <c r="AF103" s="14">
        <f>'一覧表'!CA108</f>
      </c>
      <c r="AG103" s="14"/>
      <c r="AH103" s="34"/>
      <c r="AI103" s="15"/>
      <c r="AJ103" s="172">
        <f>IF('一覧表'!V108="","",'一覧表'!V108)</f>
      </c>
      <c r="AK103" s="172">
        <f>IF('一覧表'!AY108="","",'一覧表'!AY108)</f>
      </c>
      <c r="AL103" s="173">
        <f>IF(AJ103="",IF(AK103="","",VALUE(('一覧表'!CA108)&amp;('一覧表'!BA108))),VALUE(('一覧表'!AX108)&amp;('一覧表'!X108)))</f>
      </c>
      <c r="AM103" s="172">
        <f>IF(AJ103="",IF(AK103="","",VALUE(RIGHT('一覧表'!BZ108,1))),VALUE(RIGHT('一覧表'!AW108,1)))</f>
      </c>
      <c r="AN103" s="172">
        <f>IF(AJ103="",IF(AK103="","",VALUE(('一覧表'!CA108))),VALUE(('一覧表'!AX108)))</f>
      </c>
      <c r="AO103" s="172">
        <f>IF(AL103="","",VLOOKUP(AL103,'リレー個票'!$AG$1:$AK$24,5))</f>
      </c>
      <c r="AP103" s="172">
        <f t="shared" si="8"/>
      </c>
      <c r="AQ103" s="174">
        <f t="shared" si="9"/>
      </c>
    </row>
    <row r="104" spans="2:43" ht="15">
      <c r="B104" s="44">
        <v>99</v>
      </c>
      <c r="C104" s="13">
        <f>IF('一覧表'!E109="","",'[1]所属'!$E$4)</f>
      </c>
      <c r="D104" s="14"/>
      <c r="E104" s="33"/>
      <c r="F104" s="33">
        <f>IF('一覧表'!E109="","",'一覧表'!D109)</f>
      </c>
      <c r="G104" s="14">
        <f>'一覧表'!E109</f>
      </c>
      <c r="H104" s="14">
        <f>IF('一覧表'!E109="","",ASC('[3]選手名簿'!$H105))</f>
      </c>
      <c r="I104" s="14">
        <f t="shared" si="5"/>
      </c>
      <c r="J104" s="14">
        <f>IF('一覧表'!G109="男",1,IF('一覧表'!G109="女",2,""))</f>
      </c>
      <c r="K104" s="14">
        <f>'一覧表'!H109</f>
      </c>
      <c r="L104" s="14">
        <f>IF('一覧表'!E109="","",'[3]選手名簿'!$K105)</f>
      </c>
      <c r="M104" s="14">
        <f>IF('一覧表'!E109="","",CONCATENATE('[3]選手名簿'!$L105,'[3]選手名簿'!$M105))</f>
      </c>
      <c r="N104" s="14">
        <f>IF('一覧表'!E109="","",'[1]所属'!$F$4)</f>
      </c>
      <c r="O104" s="46">
        <f>IF('一覧表'!E109="","",23)</f>
      </c>
      <c r="P104" s="14">
        <f>'一覧表'!K109</f>
      </c>
      <c r="Q104" s="14">
        <f>IF(P104="","",'一覧表'!L109)</f>
      </c>
      <c r="R104" s="14"/>
      <c r="S104" s="14">
        <f t="shared" si="6"/>
      </c>
      <c r="T104" s="14">
        <f>'一覧表'!N109</f>
      </c>
      <c r="U104" s="14">
        <f>IF(T104="","",'一覧表'!O109)</f>
      </c>
      <c r="V104" s="14"/>
      <c r="W104" s="14">
        <f t="shared" si="7"/>
      </c>
      <c r="X104" s="14"/>
      <c r="Y104" s="14"/>
      <c r="Z104" s="14"/>
      <c r="AA104" s="14"/>
      <c r="AB104" s="14">
        <f>'一覧表'!AX109</f>
      </c>
      <c r="AC104" s="14"/>
      <c r="AD104" s="14"/>
      <c r="AE104" s="14"/>
      <c r="AF104" s="14">
        <f>'一覧表'!CA109</f>
      </c>
      <c r="AG104" s="14"/>
      <c r="AH104" s="34"/>
      <c r="AI104" s="15"/>
      <c r="AJ104" s="172">
        <f>IF('一覧表'!V109="","",'一覧表'!V109)</f>
      </c>
      <c r="AK104" s="172">
        <f>IF('一覧表'!AY109="","",'一覧表'!AY109)</f>
      </c>
      <c r="AL104" s="173">
        <f>IF(AJ104="",IF(AK104="","",VALUE(('一覧表'!CA109)&amp;('一覧表'!BA109))),VALUE(('一覧表'!AX109)&amp;('一覧表'!X109)))</f>
      </c>
      <c r="AM104" s="172">
        <f>IF(AJ104="",IF(AK104="","",VALUE(RIGHT('一覧表'!BZ109,1))),VALUE(RIGHT('一覧表'!AW109,1)))</f>
      </c>
      <c r="AN104" s="172">
        <f>IF(AJ104="",IF(AK104="","",VALUE(('一覧表'!CA109))),VALUE(('一覧表'!AX109)))</f>
      </c>
      <c r="AO104" s="172">
        <f>IF(AL104="","",VLOOKUP(AL104,'リレー個票'!$AG$1:$AK$24,5))</f>
      </c>
      <c r="AP104" s="172">
        <f t="shared" si="8"/>
      </c>
      <c r="AQ104" s="174">
        <f t="shared" si="9"/>
      </c>
    </row>
    <row r="105" spans="2:43" ht="15">
      <c r="B105" s="44">
        <v>100</v>
      </c>
      <c r="C105" s="13">
        <f>IF('一覧表'!E110="","",'[1]所属'!$E$4)</f>
      </c>
      <c r="D105" s="14"/>
      <c r="E105" s="33"/>
      <c r="F105" s="33">
        <f>IF('一覧表'!E110="","",'一覧表'!D110)</f>
      </c>
      <c r="G105" s="14">
        <f>'一覧表'!E110</f>
      </c>
      <c r="H105" s="14">
        <f>IF('一覧表'!E110="","",ASC('[3]選手名簿'!$H106))</f>
      </c>
      <c r="I105" s="14">
        <f t="shared" si="5"/>
      </c>
      <c r="J105" s="14">
        <f>IF('一覧表'!G110="男",1,IF('一覧表'!G110="女",2,""))</f>
      </c>
      <c r="K105" s="14">
        <f>'一覧表'!H110</f>
      </c>
      <c r="L105" s="14">
        <f>IF('一覧表'!E110="","",'[3]選手名簿'!$K106)</f>
      </c>
      <c r="M105" s="14">
        <f>IF('一覧表'!E110="","",CONCATENATE('[3]選手名簿'!$L106,'[3]選手名簿'!$M106))</f>
      </c>
      <c r="N105" s="14">
        <f>IF('一覧表'!E110="","",'[1]所属'!$F$4)</f>
      </c>
      <c r="O105" s="46">
        <f>IF('一覧表'!E110="","",23)</f>
      </c>
      <c r="P105" s="14">
        <f>'一覧表'!K110</f>
      </c>
      <c r="Q105" s="14">
        <f>IF(P105="","",'一覧表'!L110)</f>
      </c>
      <c r="R105" s="14"/>
      <c r="S105" s="14">
        <f t="shared" si="6"/>
      </c>
      <c r="T105" s="14">
        <f>'一覧表'!N110</f>
      </c>
      <c r="U105" s="14">
        <f>IF(T105="","",'一覧表'!O110)</f>
      </c>
      <c r="V105" s="14"/>
      <c r="W105" s="14">
        <f t="shared" si="7"/>
      </c>
      <c r="X105" s="14"/>
      <c r="Y105" s="14"/>
      <c r="Z105" s="14"/>
      <c r="AA105" s="14"/>
      <c r="AB105" s="14">
        <f>'一覧表'!AX110</f>
      </c>
      <c r="AC105" s="14"/>
      <c r="AD105" s="14"/>
      <c r="AE105" s="14"/>
      <c r="AF105" s="14">
        <f>'一覧表'!CA110</f>
      </c>
      <c r="AG105" s="14"/>
      <c r="AH105" s="34"/>
      <c r="AI105" s="15"/>
      <c r="AJ105" s="172">
        <f>IF('一覧表'!V110="","",'一覧表'!V110)</f>
      </c>
      <c r="AK105" s="172">
        <f>IF('一覧表'!AY110="","",'一覧表'!AY110)</f>
      </c>
      <c r="AL105" s="173">
        <f>IF(AJ105="",IF(AK105="","",VALUE(('一覧表'!CA110)&amp;('一覧表'!BA110))),VALUE(('一覧表'!AX110)&amp;('一覧表'!X110)))</f>
      </c>
      <c r="AM105" s="172">
        <f>IF(AJ105="",IF(AK105="","",VALUE(RIGHT('一覧表'!BZ110,1))),VALUE(RIGHT('一覧表'!AW110,1)))</f>
      </c>
      <c r="AN105" s="172">
        <f>IF(AJ105="",IF(AK105="","",VALUE(('一覧表'!CA110))),VALUE(('一覧表'!AX110)))</f>
      </c>
      <c r="AO105" s="172">
        <f>IF(AL105="","",VLOOKUP(AL105,'リレー個票'!$AG$1:$AK$24,5))</f>
      </c>
      <c r="AP105" s="172">
        <f t="shared" si="8"/>
      </c>
      <c r="AQ105" s="174">
        <f t="shared" si="9"/>
      </c>
    </row>
    <row r="106" spans="2:43" ht="15">
      <c r="B106" s="44">
        <v>101</v>
      </c>
      <c r="C106" s="13">
        <f>IF('一覧表'!E111="","",'[1]所属'!$E$4)</f>
      </c>
      <c r="D106" s="14"/>
      <c r="E106" s="33"/>
      <c r="F106" s="33">
        <f>IF('一覧表'!E111="","",'一覧表'!D111)</f>
      </c>
      <c r="G106" s="14">
        <f>'一覧表'!E111</f>
      </c>
      <c r="H106" s="14">
        <f>IF('一覧表'!E111="","",ASC('[3]選手名簿'!$H107))</f>
      </c>
      <c r="I106" s="14">
        <f t="shared" si="5"/>
      </c>
      <c r="J106" s="14">
        <f>IF('一覧表'!G111="男",1,IF('一覧表'!G111="女",2,""))</f>
      </c>
      <c r="K106" s="14">
        <f>'一覧表'!H111</f>
      </c>
      <c r="L106" s="14">
        <f>IF('一覧表'!E111="","",'[3]選手名簿'!$K107)</f>
      </c>
      <c r="M106" s="14">
        <f>IF('一覧表'!E111="","",CONCATENATE('[3]選手名簿'!$L107,'[3]選手名簿'!$M107))</f>
      </c>
      <c r="N106" s="14">
        <f>IF('一覧表'!E111="","",'[1]所属'!$F$4)</f>
      </c>
      <c r="O106" s="46">
        <f>IF('一覧表'!E111="","",23)</f>
      </c>
      <c r="P106" s="14">
        <f>'一覧表'!K111</f>
      </c>
      <c r="Q106" s="14">
        <f>IF(P106="","",'一覧表'!L111)</f>
      </c>
      <c r="R106" s="14"/>
      <c r="S106" s="14">
        <f t="shared" si="6"/>
      </c>
      <c r="T106" s="14">
        <f>'一覧表'!N111</f>
      </c>
      <c r="U106" s="14">
        <f>IF(T106="","",'一覧表'!O111)</f>
      </c>
      <c r="V106" s="14"/>
      <c r="W106" s="14">
        <f t="shared" si="7"/>
      </c>
      <c r="X106" s="14"/>
      <c r="Y106" s="14"/>
      <c r="Z106" s="14"/>
      <c r="AA106" s="14"/>
      <c r="AB106" s="14">
        <f>'一覧表'!AX111</f>
      </c>
      <c r="AC106" s="14"/>
      <c r="AD106" s="14"/>
      <c r="AE106" s="14"/>
      <c r="AF106" s="14">
        <f>'一覧表'!CA111</f>
      </c>
      <c r="AG106" s="14"/>
      <c r="AH106" s="34"/>
      <c r="AI106" s="15"/>
      <c r="AJ106" s="172">
        <f>IF('一覧表'!V111="","",'一覧表'!V111)</f>
      </c>
      <c r="AK106" s="172">
        <f>IF('一覧表'!AY111="","",'一覧表'!AY111)</f>
      </c>
      <c r="AL106" s="173">
        <f>IF(AJ106="",IF(AK106="","",VALUE(('一覧表'!CA111)&amp;('一覧表'!BA111))),VALUE(('一覧表'!AX111)&amp;('一覧表'!X111)))</f>
      </c>
      <c r="AM106" s="172">
        <f>IF(AJ106="",IF(AK106="","",VALUE(RIGHT('一覧表'!BZ111,1))),VALUE(RIGHT('一覧表'!AW111,1)))</f>
      </c>
      <c r="AN106" s="172">
        <f>IF(AJ106="",IF(AK106="","",VALUE(('一覧表'!CA111))),VALUE(('一覧表'!AX111)))</f>
      </c>
      <c r="AO106" s="172">
        <f>IF(AL106="","",VLOOKUP(AL106,'リレー個票'!$AG$1:$AK$24,5))</f>
      </c>
      <c r="AP106" s="172">
        <f t="shared" si="8"/>
      </c>
      <c r="AQ106" s="174">
        <f t="shared" si="9"/>
      </c>
    </row>
    <row r="107" spans="2:43" ht="15">
      <c r="B107" s="44">
        <v>102</v>
      </c>
      <c r="C107" s="13">
        <f>IF('一覧表'!E112="","",'[1]所属'!$E$4)</f>
      </c>
      <c r="D107" s="14"/>
      <c r="E107" s="33"/>
      <c r="F107" s="33">
        <f>IF('一覧表'!E112="","",'一覧表'!D112)</f>
      </c>
      <c r="G107" s="14">
        <f>'一覧表'!E112</f>
      </c>
      <c r="H107" s="14">
        <f>IF('一覧表'!E112="","",ASC('[3]選手名簿'!$H108))</f>
      </c>
      <c r="I107" s="14">
        <f t="shared" si="5"/>
      </c>
      <c r="J107" s="14">
        <f>IF('一覧表'!G112="男",1,IF('一覧表'!G112="女",2,""))</f>
      </c>
      <c r="K107" s="14">
        <f>'一覧表'!H112</f>
      </c>
      <c r="L107" s="14">
        <f>IF('一覧表'!E112="","",'[3]選手名簿'!$K108)</f>
      </c>
      <c r="M107" s="14">
        <f>IF('一覧表'!E112="","",CONCATENATE('[3]選手名簿'!$L108,'[3]選手名簿'!$M108))</f>
      </c>
      <c r="N107" s="14">
        <f>IF('一覧表'!E112="","",'[1]所属'!$F$4)</f>
      </c>
      <c r="O107" s="46">
        <f>IF('一覧表'!E112="","",23)</f>
      </c>
      <c r="P107" s="14">
        <f>'一覧表'!K112</f>
      </c>
      <c r="Q107" s="14">
        <f>IF(P107="","",'一覧表'!L112)</f>
      </c>
      <c r="R107" s="14"/>
      <c r="S107" s="14">
        <f t="shared" si="6"/>
      </c>
      <c r="T107" s="14">
        <f>'一覧表'!N112</f>
      </c>
      <c r="U107" s="14">
        <f>IF(T107="","",'一覧表'!O112)</f>
      </c>
      <c r="V107" s="14"/>
      <c r="W107" s="14">
        <f t="shared" si="7"/>
      </c>
      <c r="X107" s="14"/>
      <c r="Y107" s="14"/>
      <c r="Z107" s="14"/>
      <c r="AA107" s="14"/>
      <c r="AB107" s="14">
        <f>'一覧表'!AX112</f>
      </c>
      <c r="AC107" s="14"/>
      <c r="AD107" s="14"/>
      <c r="AE107" s="14"/>
      <c r="AF107" s="14">
        <f>'一覧表'!CA112</f>
      </c>
      <c r="AG107" s="14"/>
      <c r="AH107" s="34"/>
      <c r="AI107" s="15"/>
      <c r="AJ107" s="172">
        <f>IF('一覧表'!V112="","",'一覧表'!V112)</f>
      </c>
      <c r="AK107" s="172">
        <f>IF('一覧表'!AY112="","",'一覧表'!AY112)</f>
      </c>
      <c r="AL107" s="173">
        <f>IF(AJ107="",IF(AK107="","",VALUE(('一覧表'!CA112)&amp;('一覧表'!BA112))),VALUE(('一覧表'!AX112)&amp;('一覧表'!X112)))</f>
      </c>
      <c r="AM107" s="172">
        <f>IF(AJ107="",IF(AK107="","",VALUE(RIGHT('一覧表'!BZ112,1))),VALUE(RIGHT('一覧表'!AW112,1)))</f>
      </c>
      <c r="AN107" s="172">
        <f>IF(AJ107="",IF(AK107="","",VALUE(('一覧表'!CA112))),VALUE(('一覧表'!AX112)))</f>
      </c>
      <c r="AO107" s="172">
        <f>IF(AL107="","",VLOOKUP(AL107,'リレー個票'!$AG$1:$AK$24,5))</f>
      </c>
      <c r="AP107" s="172">
        <f t="shared" si="8"/>
      </c>
      <c r="AQ107" s="174">
        <f t="shared" si="9"/>
      </c>
    </row>
    <row r="108" spans="2:43" ht="15">
      <c r="B108" s="44">
        <v>103</v>
      </c>
      <c r="C108" s="13">
        <f>IF('一覧表'!E113="","",'[1]所属'!$E$4)</f>
      </c>
      <c r="D108" s="14"/>
      <c r="E108" s="33"/>
      <c r="F108" s="33">
        <f>IF('一覧表'!E113="","",'一覧表'!D113)</f>
      </c>
      <c r="G108" s="14">
        <f>'一覧表'!E113</f>
      </c>
      <c r="H108" s="14">
        <f>IF('一覧表'!E113="","",ASC('[3]選手名簿'!$H109))</f>
      </c>
      <c r="I108" s="14">
        <f t="shared" si="5"/>
      </c>
      <c r="J108" s="14">
        <f>IF('一覧表'!G113="男",1,IF('一覧表'!G113="女",2,""))</f>
      </c>
      <c r="K108" s="14">
        <f>'一覧表'!H113</f>
      </c>
      <c r="L108" s="14">
        <f>IF('一覧表'!E113="","",'[3]選手名簿'!$K109)</f>
      </c>
      <c r="M108" s="14">
        <f>IF('一覧表'!E113="","",CONCATENATE('[3]選手名簿'!$L109,'[3]選手名簿'!$M109))</f>
      </c>
      <c r="N108" s="14">
        <f>IF('一覧表'!E113="","",'[1]所属'!$F$4)</f>
      </c>
      <c r="O108" s="46">
        <f>IF('一覧表'!E113="","",23)</f>
      </c>
      <c r="P108" s="14">
        <f>'一覧表'!K113</f>
      </c>
      <c r="Q108" s="14">
        <f>IF(P108="","",'一覧表'!L113)</f>
      </c>
      <c r="R108" s="14"/>
      <c r="S108" s="14">
        <f t="shared" si="6"/>
      </c>
      <c r="T108" s="14">
        <f>'一覧表'!N113</f>
      </c>
      <c r="U108" s="14">
        <f>IF(T108="","",'一覧表'!O113)</f>
      </c>
      <c r="V108" s="14"/>
      <c r="W108" s="14">
        <f t="shared" si="7"/>
      </c>
      <c r="X108" s="14"/>
      <c r="Y108" s="14"/>
      <c r="Z108" s="14"/>
      <c r="AA108" s="14"/>
      <c r="AB108" s="14">
        <f>'一覧表'!AX113</f>
      </c>
      <c r="AC108" s="14"/>
      <c r="AD108" s="14"/>
      <c r="AE108" s="14"/>
      <c r="AF108" s="14">
        <f>'一覧表'!CA113</f>
      </c>
      <c r="AG108" s="14"/>
      <c r="AH108" s="34"/>
      <c r="AI108" s="15"/>
      <c r="AJ108" s="172">
        <f>IF('一覧表'!V113="","",'一覧表'!V113)</f>
      </c>
      <c r="AK108" s="172">
        <f>IF('一覧表'!AY113="","",'一覧表'!AY113)</f>
      </c>
      <c r="AL108" s="173">
        <f>IF(AJ108="",IF(AK108="","",VALUE(('一覧表'!CA113)&amp;('一覧表'!BA113))),VALUE(('一覧表'!AX113)&amp;('一覧表'!X113)))</f>
      </c>
      <c r="AM108" s="172">
        <f>IF(AJ108="",IF(AK108="","",VALUE(RIGHT('一覧表'!BZ113,1))),VALUE(RIGHT('一覧表'!AW113,1)))</f>
      </c>
      <c r="AN108" s="172">
        <f>IF(AJ108="",IF(AK108="","",VALUE(('一覧表'!CA113))),VALUE(('一覧表'!AX113)))</f>
      </c>
      <c r="AO108" s="172">
        <f>IF(AL108="","",VLOOKUP(AL108,'リレー個票'!$AG$1:$AK$24,5))</f>
      </c>
      <c r="AP108" s="172">
        <f t="shared" si="8"/>
      </c>
      <c r="AQ108" s="174">
        <f t="shared" si="9"/>
      </c>
    </row>
    <row r="109" spans="2:43" ht="15">
      <c r="B109" s="44">
        <v>104</v>
      </c>
      <c r="C109" s="13">
        <f>IF('一覧表'!E114="","",'[1]所属'!$E$4)</f>
      </c>
      <c r="D109" s="14"/>
      <c r="E109" s="33"/>
      <c r="F109" s="33">
        <f>IF('一覧表'!E114="","",'一覧表'!D114)</f>
      </c>
      <c r="G109" s="14">
        <f>'一覧表'!E114</f>
      </c>
      <c r="H109" s="14">
        <f>IF('一覧表'!E114="","",ASC('[3]選手名簿'!$H110))</f>
      </c>
      <c r="I109" s="14">
        <f t="shared" si="5"/>
      </c>
      <c r="J109" s="14">
        <f>IF('一覧表'!G114="男",1,IF('一覧表'!G114="女",2,""))</f>
      </c>
      <c r="K109" s="14">
        <f>'一覧表'!H114</f>
      </c>
      <c r="L109" s="14">
        <f>IF('一覧表'!E114="","",'[3]選手名簿'!$K110)</f>
      </c>
      <c r="M109" s="14">
        <f>IF('一覧表'!E114="","",CONCATENATE('[3]選手名簿'!$L110,'[3]選手名簿'!$M110))</f>
      </c>
      <c r="N109" s="14">
        <f>IF('一覧表'!E114="","",'[1]所属'!$F$4)</f>
      </c>
      <c r="O109" s="46">
        <f>IF('一覧表'!E114="","",23)</f>
      </c>
      <c r="P109" s="14">
        <f>'一覧表'!K114</f>
      </c>
      <c r="Q109" s="14">
        <f>IF(P109="","",'一覧表'!L114)</f>
      </c>
      <c r="R109" s="14"/>
      <c r="S109" s="14">
        <f t="shared" si="6"/>
      </c>
      <c r="T109" s="14">
        <f>'一覧表'!N114</f>
      </c>
      <c r="U109" s="14">
        <f>IF(T109="","",'一覧表'!O114)</f>
      </c>
      <c r="V109" s="14"/>
      <c r="W109" s="14">
        <f t="shared" si="7"/>
      </c>
      <c r="X109" s="14"/>
      <c r="Y109" s="14"/>
      <c r="Z109" s="14"/>
      <c r="AA109" s="14"/>
      <c r="AB109" s="14">
        <f>'一覧表'!AX114</f>
      </c>
      <c r="AC109" s="14"/>
      <c r="AD109" s="14"/>
      <c r="AE109" s="14"/>
      <c r="AF109" s="14">
        <f>'一覧表'!CA114</f>
      </c>
      <c r="AG109" s="14"/>
      <c r="AH109" s="34"/>
      <c r="AI109" s="15"/>
      <c r="AJ109" s="172">
        <f>IF('一覧表'!V114="","",'一覧表'!V114)</f>
      </c>
      <c r="AK109" s="172">
        <f>IF('一覧表'!AY114="","",'一覧表'!AY114)</f>
      </c>
      <c r="AL109" s="173">
        <f>IF(AJ109="",IF(AK109="","",VALUE(('一覧表'!CA114)&amp;('一覧表'!BA114))),VALUE(('一覧表'!AX114)&amp;('一覧表'!X114)))</f>
      </c>
      <c r="AM109" s="172">
        <f>IF(AJ109="",IF(AK109="","",VALUE(RIGHT('一覧表'!BZ114,1))),VALUE(RIGHT('一覧表'!AW114,1)))</f>
      </c>
      <c r="AN109" s="172">
        <f>IF(AJ109="",IF(AK109="","",VALUE(('一覧表'!CA114))),VALUE(('一覧表'!AX114)))</f>
      </c>
      <c r="AO109" s="172">
        <f>IF(AL109="","",VLOOKUP(AL109,'リレー個票'!$AG$1:$AK$24,5))</f>
      </c>
      <c r="AP109" s="172">
        <f t="shared" si="8"/>
      </c>
      <c r="AQ109" s="174">
        <f t="shared" si="9"/>
      </c>
    </row>
    <row r="110" spans="2:43" ht="15">
      <c r="B110" s="44">
        <v>105</v>
      </c>
      <c r="C110" s="13">
        <f>IF('一覧表'!E115="","",'[1]所属'!$E$4)</f>
      </c>
      <c r="D110" s="14"/>
      <c r="E110" s="33"/>
      <c r="F110" s="33">
        <f>IF('一覧表'!E115="","",'一覧表'!D115)</f>
      </c>
      <c r="G110" s="14">
        <f>'一覧表'!E115</f>
      </c>
      <c r="H110" s="14">
        <f>IF('一覧表'!E115="","",ASC('[3]選手名簿'!$H111))</f>
      </c>
      <c r="I110" s="14">
        <f t="shared" si="5"/>
      </c>
      <c r="J110" s="14">
        <f>IF('一覧表'!G115="男",1,IF('一覧表'!G115="女",2,""))</f>
      </c>
      <c r="K110" s="14">
        <f>'一覧表'!H115</f>
      </c>
      <c r="L110" s="14">
        <f>IF('一覧表'!E115="","",'[3]選手名簿'!$K111)</f>
      </c>
      <c r="M110" s="14">
        <f>IF('一覧表'!E115="","",CONCATENATE('[3]選手名簿'!$L111,'[3]選手名簿'!$M111))</f>
      </c>
      <c r="N110" s="14">
        <f>IF('一覧表'!E115="","",'[1]所属'!$F$4)</f>
      </c>
      <c r="O110" s="46">
        <f>IF('一覧表'!E115="","",23)</f>
      </c>
      <c r="P110" s="14">
        <f>'一覧表'!K115</f>
      </c>
      <c r="Q110" s="14">
        <f>IF(P110="","",'一覧表'!L115)</f>
      </c>
      <c r="R110" s="14"/>
      <c r="S110" s="14">
        <f t="shared" si="6"/>
      </c>
      <c r="T110" s="14">
        <f>'一覧表'!N115</f>
      </c>
      <c r="U110" s="14">
        <f>IF(T110="","",'一覧表'!O115)</f>
      </c>
      <c r="V110" s="14"/>
      <c r="W110" s="14">
        <f t="shared" si="7"/>
      </c>
      <c r="X110" s="14"/>
      <c r="Y110" s="14"/>
      <c r="Z110" s="14"/>
      <c r="AA110" s="14"/>
      <c r="AB110" s="14">
        <f>'一覧表'!AX115</f>
      </c>
      <c r="AC110" s="14"/>
      <c r="AD110" s="14"/>
      <c r="AE110" s="14"/>
      <c r="AF110" s="14">
        <f>'一覧表'!CA115</f>
      </c>
      <c r="AG110" s="14"/>
      <c r="AH110" s="34"/>
      <c r="AI110" s="15"/>
      <c r="AJ110" s="172">
        <f>IF('一覧表'!V115="","",'一覧表'!V115)</f>
      </c>
      <c r="AK110" s="172">
        <f>IF('一覧表'!AY115="","",'一覧表'!AY115)</f>
      </c>
      <c r="AL110" s="173">
        <f>IF(AJ110="",IF(AK110="","",VALUE(('一覧表'!CA115)&amp;('一覧表'!BA115))),VALUE(('一覧表'!AX115)&amp;('一覧表'!X115)))</f>
      </c>
      <c r="AM110" s="172">
        <f>IF(AJ110="",IF(AK110="","",VALUE(RIGHT('一覧表'!BZ115,1))),VALUE(RIGHT('一覧表'!AW115,1)))</f>
      </c>
      <c r="AN110" s="172">
        <f>IF(AJ110="",IF(AK110="","",VALUE(('一覧表'!CA115))),VALUE(('一覧表'!AX115)))</f>
      </c>
      <c r="AO110" s="172">
        <f>IF(AL110="","",VLOOKUP(AL110,'リレー個票'!$AG$1:$AK$24,5))</f>
      </c>
      <c r="AP110" s="172">
        <f t="shared" si="8"/>
      </c>
      <c r="AQ110" s="174">
        <f t="shared" si="9"/>
      </c>
    </row>
    <row r="111" spans="2:43" ht="15">
      <c r="B111" s="44">
        <v>106</v>
      </c>
      <c r="C111" s="13">
        <f>IF('一覧表'!E116="","",'[1]所属'!$E$4)</f>
      </c>
      <c r="D111" s="14"/>
      <c r="E111" s="33"/>
      <c r="F111" s="33">
        <f>IF('一覧表'!E116="","",'一覧表'!D116)</f>
      </c>
      <c r="G111" s="14">
        <f>'一覧表'!E116</f>
      </c>
      <c r="H111" s="14">
        <f>IF('一覧表'!E116="","",ASC('[3]選手名簿'!$H112))</f>
      </c>
      <c r="I111" s="14">
        <f t="shared" si="5"/>
      </c>
      <c r="J111" s="14">
        <f>IF('一覧表'!G116="男",1,IF('一覧表'!G116="女",2,""))</f>
      </c>
      <c r="K111" s="14">
        <f>'一覧表'!H116</f>
      </c>
      <c r="L111" s="14">
        <f>IF('一覧表'!E116="","",'[3]選手名簿'!$K112)</f>
      </c>
      <c r="M111" s="14">
        <f>IF('一覧表'!E116="","",CONCATENATE('[3]選手名簿'!$L112,'[3]選手名簿'!$M112))</f>
      </c>
      <c r="N111" s="14">
        <f>IF('一覧表'!E116="","",'[1]所属'!$F$4)</f>
      </c>
      <c r="O111" s="46">
        <f>IF('一覧表'!E116="","",23)</f>
      </c>
      <c r="P111" s="14">
        <f>'一覧表'!K116</f>
      </c>
      <c r="Q111" s="14">
        <f>IF(P111="","",'一覧表'!L116)</f>
      </c>
      <c r="R111" s="14"/>
      <c r="S111" s="14">
        <f t="shared" si="6"/>
      </c>
      <c r="T111" s="14">
        <f>'一覧表'!N116</f>
      </c>
      <c r="U111" s="14">
        <f>IF(T111="","",'一覧表'!O116)</f>
      </c>
      <c r="V111" s="14"/>
      <c r="W111" s="14">
        <f t="shared" si="7"/>
      </c>
      <c r="X111" s="14"/>
      <c r="Y111" s="14"/>
      <c r="Z111" s="14"/>
      <c r="AA111" s="14"/>
      <c r="AB111" s="14">
        <f>'一覧表'!AX116</f>
      </c>
      <c r="AC111" s="14"/>
      <c r="AD111" s="14"/>
      <c r="AE111" s="14"/>
      <c r="AF111" s="14">
        <f>'一覧表'!CA116</f>
      </c>
      <c r="AG111" s="14"/>
      <c r="AH111" s="34"/>
      <c r="AI111" s="15"/>
      <c r="AJ111" s="172">
        <f>IF('一覧表'!V116="","",'一覧表'!V116)</f>
      </c>
      <c r="AK111" s="172">
        <f>IF('一覧表'!AY116="","",'一覧表'!AY116)</f>
      </c>
      <c r="AL111" s="173">
        <f>IF(AJ111="",IF(AK111="","",VALUE(('一覧表'!CA116)&amp;('一覧表'!BA116))),VALUE(('一覧表'!AX116)&amp;('一覧表'!X116)))</f>
      </c>
      <c r="AM111" s="172">
        <f>IF(AJ111="",IF(AK111="","",VALUE(RIGHT('一覧表'!BZ116,1))),VALUE(RIGHT('一覧表'!AW116,1)))</f>
      </c>
      <c r="AN111" s="172">
        <f>IF(AJ111="",IF(AK111="","",VALUE(('一覧表'!CA116))),VALUE(('一覧表'!AX116)))</f>
      </c>
      <c r="AO111" s="172">
        <f>IF(AL111="","",VLOOKUP(AL111,'リレー個票'!$AG$1:$AK$24,5))</f>
      </c>
      <c r="AP111" s="172">
        <f t="shared" si="8"/>
      </c>
      <c r="AQ111" s="174">
        <f t="shared" si="9"/>
      </c>
    </row>
    <row r="112" spans="2:43" ht="15">
      <c r="B112" s="44">
        <v>107</v>
      </c>
      <c r="C112" s="13">
        <f>IF('一覧表'!E117="","",'[1]所属'!$E$4)</f>
      </c>
      <c r="D112" s="14"/>
      <c r="E112" s="33"/>
      <c r="F112" s="33">
        <f>IF('一覧表'!E117="","",'一覧表'!D117)</f>
      </c>
      <c r="G112" s="14">
        <f>'一覧表'!E117</f>
      </c>
      <c r="H112" s="14">
        <f>IF('一覧表'!E117="","",ASC('[3]選手名簿'!$H113))</f>
      </c>
      <c r="I112" s="14">
        <f t="shared" si="5"/>
      </c>
      <c r="J112" s="14">
        <f>IF('一覧表'!G117="男",1,IF('一覧表'!G117="女",2,""))</f>
      </c>
      <c r="K112" s="14">
        <f>'一覧表'!H117</f>
      </c>
      <c r="L112" s="14">
        <f>IF('一覧表'!E117="","",'[3]選手名簿'!$K113)</f>
      </c>
      <c r="M112" s="14">
        <f>IF('一覧表'!E117="","",CONCATENATE('[3]選手名簿'!$L113,'[3]選手名簿'!$M113))</f>
      </c>
      <c r="N112" s="14">
        <f>IF('一覧表'!E117="","",'[1]所属'!$F$4)</f>
      </c>
      <c r="O112" s="46">
        <f>IF('一覧表'!E117="","",23)</f>
      </c>
      <c r="P112" s="14">
        <f>'一覧表'!K117</f>
      </c>
      <c r="Q112" s="14">
        <f>IF(P112="","",'一覧表'!L117)</f>
      </c>
      <c r="R112" s="14"/>
      <c r="S112" s="14">
        <f t="shared" si="6"/>
      </c>
      <c r="T112" s="14">
        <f>'一覧表'!N117</f>
      </c>
      <c r="U112" s="14">
        <f>IF(T112="","",'一覧表'!O117)</f>
      </c>
      <c r="V112" s="14"/>
      <c r="W112" s="14">
        <f t="shared" si="7"/>
      </c>
      <c r="X112" s="14"/>
      <c r="Y112" s="14"/>
      <c r="Z112" s="14"/>
      <c r="AA112" s="14"/>
      <c r="AB112" s="14">
        <f>'一覧表'!AX117</f>
      </c>
      <c r="AC112" s="14"/>
      <c r="AD112" s="14"/>
      <c r="AE112" s="14"/>
      <c r="AF112" s="14">
        <f>'一覧表'!CA117</f>
      </c>
      <c r="AG112" s="14"/>
      <c r="AH112" s="34"/>
      <c r="AI112" s="15"/>
      <c r="AJ112" s="172">
        <f>IF('一覧表'!V117="","",'一覧表'!V117)</f>
      </c>
      <c r="AK112" s="172">
        <f>IF('一覧表'!AY117="","",'一覧表'!AY117)</f>
      </c>
      <c r="AL112" s="173">
        <f>IF(AJ112="",IF(AK112="","",VALUE(('一覧表'!CA117)&amp;('一覧表'!BA117))),VALUE(('一覧表'!AX117)&amp;('一覧表'!X117)))</f>
      </c>
      <c r="AM112" s="172">
        <f>IF(AJ112="",IF(AK112="","",VALUE(RIGHT('一覧表'!BZ117,1))),VALUE(RIGHT('一覧表'!AW117,1)))</f>
      </c>
      <c r="AN112" s="172">
        <f>IF(AJ112="",IF(AK112="","",VALUE(('一覧表'!CA117))),VALUE(('一覧表'!AX117)))</f>
      </c>
      <c r="AO112" s="172">
        <f>IF(AL112="","",VLOOKUP(AL112,'リレー個票'!$AG$1:$AK$24,5))</f>
      </c>
      <c r="AP112" s="172">
        <f t="shared" si="8"/>
      </c>
      <c r="AQ112" s="174">
        <f t="shared" si="9"/>
      </c>
    </row>
    <row r="113" spans="2:43" ht="15">
      <c r="B113" s="44">
        <v>108</v>
      </c>
      <c r="C113" s="13">
        <f>IF('一覧表'!E118="","",'[1]所属'!$E$4)</f>
      </c>
      <c r="D113" s="14"/>
      <c r="E113" s="33"/>
      <c r="F113" s="33">
        <f>IF('一覧表'!E118="","",'一覧表'!D118)</f>
      </c>
      <c r="G113" s="14">
        <f>'一覧表'!E118</f>
      </c>
      <c r="H113" s="14">
        <f>IF('一覧表'!E118="","",ASC('[3]選手名簿'!$H114))</f>
      </c>
      <c r="I113" s="14">
        <f t="shared" si="5"/>
      </c>
      <c r="J113" s="14">
        <f>IF('一覧表'!G118="男",1,IF('一覧表'!G118="女",2,""))</f>
      </c>
      <c r="K113" s="14">
        <f>'一覧表'!H118</f>
      </c>
      <c r="L113" s="14">
        <f>IF('一覧表'!E118="","",'[3]選手名簿'!$K114)</f>
      </c>
      <c r="M113" s="14">
        <f>IF('一覧表'!E118="","",CONCATENATE('[3]選手名簿'!$L114,'[3]選手名簿'!$M114))</f>
      </c>
      <c r="N113" s="14">
        <f>IF('一覧表'!E118="","",'[1]所属'!$F$4)</f>
      </c>
      <c r="O113" s="46">
        <f>IF('一覧表'!E118="","",23)</f>
      </c>
      <c r="P113" s="14">
        <f>'一覧表'!K118</f>
      </c>
      <c r="Q113" s="14">
        <f>IF(P113="","",'一覧表'!L118)</f>
      </c>
      <c r="R113" s="14"/>
      <c r="S113" s="14">
        <f t="shared" si="6"/>
      </c>
      <c r="T113" s="14">
        <f>'一覧表'!N118</f>
      </c>
      <c r="U113" s="14">
        <f>IF(T113="","",'一覧表'!O118)</f>
      </c>
      <c r="V113" s="14"/>
      <c r="W113" s="14">
        <f t="shared" si="7"/>
      </c>
      <c r="X113" s="14"/>
      <c r="Y113" s="14"/>
      <c r="Z113" s="14"/>
      <c r="AA113" s="14"/>
      <c r="AB113" s="14">
        <f>'一覧表'!AX118</f>
      </c>
      <c r="AC113" s="14"/>
      <c r="AD113" s="14"/>
      <c r="AE113" s="14"/>
      <c r="AF113" s="14">
        <f>'一覧表'!CA118</f>
      </c>
      <c r="AG113" s="14"/>
      <c r="AH113" s="34"/>
      <c r="AI113" s="15"/>
      <c r="AJ113" s="172">
        <f>IF('一覧表'!V118="","",'一覧表'!V118)</f>
      </c>
      <c r="AK113" s="172">
        <f>IF('一覧表'!AY118="","",'一覧表'!AY118)</f>
      </c>
      <c r="AL113" s="173">
        <f>IF(AJ113="",IF(AK113="","",VALUE(('一覧表'!CA118)&amp;('一覧表'!BA118))),VALUE(('一覧表'!AX118)&amp;('一覧表'!X118)))</f>
      </c>
      <c r="AM113" s="172">
        <f>IF(AJ113="",IF(AK113="","",VALUE(RIGHT('一覧表'!BZ118,1))),VALUE(RIGHT('一覧表'!AW118,1)))</f>
      </c>
      <c r="AN113" s="172">
        <f>IF(AJ113="",IF(AK113="","",VALUE(('一覧表'!CA118))),VALUE(('一覧表'!AX118)))</f>
      </c>
      <c r="AO113" s="172">
        <f>IF(AL113="","",VLOOKUP(AL113,'リレー個票'!$AG$1:$AK$24,5))</f>
      </c>
      <c r="AP113" s="172">
        <f t="shared" si="8"/>
      </c>
      <c r="AQ113" s="174">
        <f t="shared" si="9"/>
      </c>
    </row>
    <row r="114" spans="2:43" ht="15">
      <c r="B114" s="44">
        <v>109</v>
      </c>
      <c r="C114" s="13">
        <f>IF('一覧表'!E119="","",'[1]所属'!$E$4)</f>
      </c>
      <c r="D114" s="14"/>
      <c r="E114" s="33"/>
      <c r="F114" s="33">
        <f>IF('一覧表'!E119="","",'一覧表'!D119)</f>
      </c>
      <c r="G114" s="14">
        <f>'一覧表'!E119</f>
      </c>
      <c r="H114" s="14">
        <f>IF('一覧表'!E119="","",ASC('[3]選手名簿'!$H115))</f>
      </c>
      <c r="I114" s="14">
        <f t="shared" si="5"/>
      </c>
      <c r="J114" s="14">
        <f>IF('一覧表'!G119="男",1,IF('一覧表'!G119="女",2,""))</f>
      </c>
      <c r="K114" s="14">
        <f>'一覧表'!H119</f>
      </c>
      <c r="L114" s="14">
        <f>IF('一覧表'!E119="","",'[3]選手名簿'!$K115)</f>
      </c>
      <c r="M114" s="14">
        <f>IF('一覧表'!E119="","",CONCATENATE('[3]選手名簿'!$L115,'[3]選手名簿'!$M115))</f>
      </c>
      <c r="N114" s="14">
        <f>IF('一覧表'!E119="","",'[1]所属'!$F$4)</f>
      </c>
      <c r="O114" s="46">
        <f>IF('一覧表'!E119="","",23)</f>
      </c>
      <c r="P114" s="14">
        <f>'一覧表'!K119</f>
      </c>
      <c r="Q114" s="14">
        <f>IF(P114="","",'一覧表'!L119)</f>
      </c>
      <c r="R114" s="14"/>
      <c r="S114" s="14">
        <f t="shared" si="6"/>
      </c>
      <c r="T114" s="14">
        <f>'一覧表'!N119</f>
      </c>
      <c r="U114" s="14">
        <f>IF(T114="","",'一覧表'!O119)</f>
      </c>
      <c r="V114" s="14"/>
      <c r="W114" s="14">
        <f t="shared" si="7"/>
      </c>
      <c r="X114" s="14"/>
      <c r="Y114" s="14"/>
      <c r="Z114" s="14"/>
      <c r="AA114" s="14"/>
      <c r="AB114" s="14">
        <f>'一覧表'!AX119</f>
      </c>
      <c r="AC114" s="14"/>
      <c r="AD114" s="14"/>
      <c r="AE114" s="14"/>
      <c r="AF114" s="14">
        <f>'一覧表'!CA119</f>
      </c>
      <c r="AG114" s="14"/>
      <c r="AH114" s="34"/>
      <c r="AI114" s="15"/>
      <c r="AJ114" s="172">
        <f>IF('一覧表'!V119="","",'一覧表'!V119)</f>
      </c>
      <c r="AK114" s="172">
        <f>IF('一覧表'!AY119="","",'一覧表'!AY119)</f>
      </c>
      <c r="AL114" s="173">
        <f>IF(AJ114="",IF(AK114="","",VALUE(('一覧表'!CA119)&amp;('一覧表'!BA119))),VALUE(('一覧表'!AX119)&amp;('一覧表'!X119)))</f>
      </c>
      <c r="AM114" s="172">
        <f>IF(AJ114="",IF(AK114="","",VALUE(RIGHT('一覧表'!BZ119,1))),VALUE(RIGHT('一覧表'!AW119,1)))</f>
      </c>
      <c r="AN114" s="172">
        <f>IF(AJ114="",IF(AK114="","",VALUE(('一覧表'!CA119))),VALUE(('一覧表'!AX119)))</f>
      </c>
      <c r="AO114" s="172">
        <f>IF(AL114="","",VLOOKUP(AL114,'リレー個票'!$AG$1:$AK$24,5))</f>
      </c>
      <c r="AP114" s="172">
        <f t="shared" si="8"/>
      </c>
      <c r="AQ114" s="174">
        <f t="shared" si="9"/>
      </c>
    </row>
    <row r="115" spans="2:43" ht="15">
      <c r="B115" s="44">
        <v>110</v>
      </c>
      <c r="C115" s="13">
        <f>IF('一覧表'!E120="","",'[1]所属'!$E$4)</f>
      </c>
      <c r="D115" s="14"/>
      <c r="E115" s="33"/>
      <c r="F115" s="33">
        <f>IF('一覧表'!E120="","",'一覧表'!D120)</f>
      </c>
      <c r="G115" s="14">
        <f>'一覧表'!E120</f>
      </c>
      <c r="H115" s="14">
        <f>IF('一覧表'!E120="","",ASC('[3]選手名簿'!$H116))</f>
      </c>
      <c r="I115" s="14">
        <f t="shared" si="5"/>
      </c>
      <c r="J115" s="14">
        <f>IF('一覧表'!G120="男",1,IF('一覧表'!G120="女",2,""))</f>
      </c>
      <c r="K115" s="14">
        <f>'一覧表'!H120</f>
      </c>
      <c r="L115" s="14">
        <f>IF('一覧表'!E120="","",'[3]選手名簿'!$K116)</f>
      </c>
      <c r="M115" s="14">
        <f>IF('一覧表'!E120="","",CONCATENATE('[3]選手名簿'!$L116,'[3]選手名簿'!$M116))</f>
      </c>
      <c r="N115" s="14">
        <f>IF('一覧表'!E120="","",'[1]所属'!$F$4)</f>
      </c>
      <c r="O115" s="46">
        <f>IF('一覧表'!E120="","",23)</f>
      </c>
      <c r="P115" s="14">
        <f>'一覧表'!K120</f>
      </c>
      <c r="Q115" s="14">
        <f>IF(P115="","",'一覧表'!L120)</f>
      </c>
      <c r="R115" s="14"/>
      <c r="S115" s="14">
        <f t="shared" si="6"/>
      </c>
      <c r="T115" s="14">
        <f>'一覧表'!N120</f>
      </c>
      <c r="U115" s="14">
        <f>IF(T115="","",'一覧表'!O120)</f>
      </c>
      <c r="V115" s="14"/>
      <c r="W115" s="14">
        <f t="shared" si="7"/>
      </c>
      <c r="X115" s="14"/>
      <c r="Y115" s="14"/>
      <c r="Z115" s="14"/>
      <c r="AA115" s="14"/>
      <c r="AB115" s="14">
        <f>'一覧表'!AX120</f>
      </c>
      <c r="AC115" s="14"/>
      <c r="AD115" s="14"/>
      <c r="AE115" s="14"/>
      <c r="AF115" s="14">
        <f>'一覧表'!CA120</f>
      </c>
      <c r="AG115" s="14"/>
      <c r="AH115" s="34"/>
      <c r="AI115" s="15"/>
      <c r="AJ115" s="172">
        <f>IF('一覧表'!V120="","",'一覧表'!V120)</f>
      </c>
      <c r="AK115" s="172">
        <f>IF('一覧表'!AY120="","",'一覧表'!AY120)</f>
      </c>
      <c r="AL115" s="173">
        <f>IF(AJ115="",IF(AK115="","",VALUE(('一覧表'!CA120)&amp;('一覧表'!BA120))),VALUE(('一覧表'!AX120)&amp;('一覧表'!X120)))</f>
      </c>
      <c r="AM115" s="172">
        <f>IF(AJ115="",IF(AK115="","",VALUE(RIGHT('一覧表'!BZ120,1))),VALUE(RIGHT('一覧表'!AW120,1)))</f>
      </c>
      <c r="AN115" s="172">
        <f>IF(AJ115="",IF(AK115="","",VALUE(('一覧表'!CA120))),VALUE(('一覧表'!AX120)))</f>
      </c>
      <c r="AO115" s="172">
        <f>IF(AL115="","",VLOOKUP(AL115,'リレー個票'!$AG$1:$AK$24,5))</f>
      </c>
      <c r="AP115" s="172">
        <f t="shared" si="8"/>
      </c>
      <c r="AQ115" s="174">
        <f t="shared" si="9"/>
      </c>
    </row>
    <row r="116" spans="2:43" ht="15">
      <c r="B116" s="44">
        <v>111</v>
      </c>
      <c r="C116" s="13">
        <f>IF('一覧表'!E121="","",'[1]所属'!$E$4)</f>
      </c>
      <c r="D116" s="14"/>
      <c r="E116" s="33"/>
      <c r="F116" s="33">
        <f>IF('一覧表'!E121="","",'一覧表'!D121)</f>
      </c>
      <c r="G116" s="14">
        <f>'一覧表'!E121</f>
      </c>
      <c r="H116" s="14">
        <f>IF('一覧表'!E121="","",ASC('[3]選手名簿'!$H117))</f>
      </c>
      <c r="I116" s="14">
        <f t="shared" si="5"/>
      </c>
      <c r="J116" s="14">
        <f>IF('一覧表'!G121="男",1,IF('一覧表'!G121="女",2,""))</f>
      </c>
      <c r="K116" s="14">
        <f>'一覧表'!H121</f>
      </c>
      <c r="L116" s="14">
        <f>IF('一覧表'!E121="","",'[3]選手名簿'!$K117)</f>
      </c>
      <c r="M116" s="14">
        <f>IF('一覧表'!E121="","",CONCATENATE('[3]選手名簿'!$L117,'[3]選手名簿'!$M117))</f>
      </c>
      <c r="N116" s="14">
        <f>IF('一覧表'!E121="","",'[1]所属'!$F$4)</f>
      </c>
      <c r="O116" s="46">
        <f>IF('一覧表'!E121="","",23)</f>
      </c>
      <c r="P116" s="14">
        <f>'一覧表'!K121</f>
      </c>
      <c r="Q116" s="14">
        <f>IF(P116="","",'一覧表'!L121)</f>
      </c>
      <c r="R116" s="14"/>
      <c r="S116" s="14">
        <f t="shared" si="6"/>
      </c>
      <c r="T116" s="14">
        <f>'一覧表'!N121</f>
      </c>
      <c r="U116" s="14">
        <f>IF(T116="","",'一覧表'!O121)</f>
      </c>
      <c r="V116" s="14"/>
      <c r="W116" s="14">
        <f t="shared" si="7"/>
      </c>
      <c r="X116" s="14"/>
      <c r="Y116" s="14"/>
      <c r="Z116" s="14"/>
      <c r="AA116" s="14"/>
      <c r="AB116" s="14">
        <f>'一覧表'!AX121</f>
      </c>
      <c r="AC116" s="14"/>
      <c r="AD116" s="14"/>
      <c r="AE116" s="14"/>
      <c r="AF116" s="14">
        <f>'一覧表'!CA121</f>
      </c>
      <c r="AG116" s="14"/>
      <c r="AH116" s="34"/>
      <c r="AI116" s="15"/>
      <c r="AJ116" s="172">
        <f>IF('一覧表'!V121="","",'一覧表'!V121)</f>
      </c>
      <c r="AK116" s="172">
        <f>IF('一覧表'!AY121="","",'一覧表'!AY121)</f>
      </c>
      <c r="AL116" s="173">
        <f>IF(AJ116="",IF(AK116="","",VALUE(('一覧表'!CA121)&amp;('一覧表'!BA121))),VALUE(('一覧表'!AX121)&amp;('一覧表'!X121)))</f>
      </c>
      <c r="AM116" s="172">
        <f>IF(AJ116="",IF(AK116="","",VALUE(RIGHT('一覧表'!BZ121,1))),VALUE(RIGHT('一覧表'!AW121,1)))</f>
      </c>
      <c r="AN116" s="172">
        <f>IF(AJ116="",IF(AK116="","",VALUE(('一覧表'!CA121))),VALUE(('一覧表'!AX121)))</f>
      </c>
      <c r="AO116" s="172">
        <f>IF(AL116="","",VLOOKUP(AL116,'リレー個票'!$AG$1:$AK$24,5))</f>
      </c>
      <c r="AP116" s="172">
        <f t="shared" si="8"/>
      </c>
      <c r="AQ116" s="174">
        <f t="shared" si="9"/>
      </c>
    </row>
    <row r="117" spans="2:43" ht="15">
      <c r="B117" s="44">
        <v>112</v>
      </c>
      <c r="C117" s="13">
        <f>IF('一覧表'!E122="","",'[1]所属'!$E$4)</f>
      </c>
      <c r="D117" s="14"/>
      <c r="E117" s="33"/>
      <c r="F117" s="33">
        <f>IF('一覧表'!E122="","",'一覧表'!D122)</f>
      </c>
      <c r="G117" s="14">
        <f>'一覧表'!E122</f>
      </c>
      <c r="H117" s="14">
        <f>IF('一覧表'!E122="","",ASC('[3]選手名簿'!$H118))</f>
      </c>
      <c r="I117" s="14">
        <f t="shared" si="5"/>
      </c>
      <c r="J117" s="14">
        <f>IF('一覧表'!G122="男",1,IF('一覧表'!G122="女",2,""))</f>
      </c>
      <c r="K117" s="14">
        <f>'一覧表'!H122</f>
      </c>
      <c r="L117" s="14">
        <f>IF('一覧表'!E122="","",'[3]選手名簿'!$K118)</f>
      </c>
      <c r="M117" s="14">
        <f>IF('一覧表'!E122="","",CONCATENATE('[3]選手名簿'!$L118,'[3]選手名簿'!$M118))</f>
      </c>
      <c r="N117" s="14">
        <f>IF('一覧表'!E122="","",'[1]所属'!$F$4)</f>
      </c>
      <c r="O117" s="46">
        <f>IF('一覧表'!E122="","",23)</f>
      </c>
      <c r="P117" s="14">
        <f>'一覧表'!K122</f>
      </c>
      <c r="Q117" s="14">
        <f>IF(P117="","",'一覧表'!L122)</f>
      </c>
      <c r="R117" s="14"/>
      <c r="S117" s="14">
        <f t="shared" si="6"/>
      </c>
      <c r="T117" s="14">
        <f>'一覧表'!N122</f>
      </c>
      <c r="U117" s="14">
        <f>IF(T117="","",'一覧表'!O122)</f>
      </c>
      <c r="V117" s="14"/>
      <c r="W117" s="14">
        <f t="shared" si="7"/>
      </c>
      <c r="X117" s="14"/>
      <c r="Y117" s="14"/>
      <c r="Z117" s="14"/>
      <c r="AA117" s="14"/>
      <c r="AB117" s="14">
        <f>'一覧表'!AX122</f>
      </c>
      <c r="AC117" s="14"/>
      <c r="AD117" s="14"/>
      <c r="AE117" s="14"/>
      <c r="AF117" s="14">
        <f>'一覧表'!CA122</f>
      </c>
      <c r="AG117" s="14"/>
      <c r="AH117" s="34"/>
      <c r="AI117" s="15"/>
      <c r="AJ117" s="172">
        <f>IF('一覧表'!V122="","",'一覧表'!V122)</f>
      </c>
      <c r="AK117" s="172">
        <f>IF('一覧表'!AY122="","",'一覧表'!AY122)</f>
      </c>
      <c r="AL117" s="173">
        <f>IF(AJ117="",IF(AK117="","",VALUE(('一覧表'!CA122)&amp;('一覧表'!BA122))),VALUE(('一覧表'!AX122)&amp;('一覧表'!X122)))</f>
      </c>
      <c r="AM117" s="172">
        <f>IF(AJ117="",IF(AK117="","",VALUE(RIGHT('一覧表'!BZ122,1))),VALUE(RIGHT('一覧表'!AW122,1)))</f>
      </c>
      <c r="AN117" s="172">
        <f>IF(AJ117="",IF(AK117="","",VALUE(('一覧表'!CA122))),VALUE(('一覧表'!AX122)))</f>
      </c>
      <c r="AO117" s="172">
        <f>IF(AL117="","",VLOOKUP(AL117,'リレー個票'!$AG$1:$AK$24,5))</f>
      </c>
      <c r="AP117" s="172">
        <f t="shared" si="8"/>
      </c>
      <c r="AQ117" s="174">
        <f t="shared" si="9"/>
      </c>
    </row>
    <row r="118" spans="2:43" ht="15">
      <c r="B118" s="44">
        <v>113</v>
      </c>
      <c r="C118" s="13">
        <f>IF('一覧表'!E123="","",'[1]所属'!$E$4)</f>
      </c>
      <c r="D118" s="14"/>
      <c r="E118" s="33"/>
      <c r="F118" s="33">
        <f>IF('一覧表'!E123="","",'一覧表'!D123)</f>
      </c>
      <c r="G118" s="14">
        <f>'一覧表'!E123</f>
      </c>
      <c r="H118" s="14">
        <f>IF('一覧表'!E123="","",ASC('[3]選手名簿'!$H119))</f>
      </c>
      <c r="I118" s="14">
        <f t="shared" si="5"/>
      </c>
      <c r="J118" s="14">
        <f>IF('一覧表'!G123="男",1,IF('一覧表'!G123="女",2,""))</f>
      </c>
      <c r="K118" s="14">
        <f>'一覧表'!H123</f>
      </c>
      <c r="L118" s="14">
        <f>IF('一覧表'!E123="","",'[3]選手名簿'!$K119)</f>
      </c>
      <c r="M118" s="14">
        <f>IF('一覧表'!E123="","",CONCATENATE('[3]選手名簿'!$L119,'[3]選手名簿'!$M119))</f>
      </c>
      <c r="N118" s="14">
        <f>IF('一覧表'!E123="","",'[1]所属'!$F$4)</f>
      </c>
      <c r="O118" s="46">
        <f>IF('一覧表'!E123="","",23)</f>
      </c>
      <c r="P118" s="14">
        <f>'一覧表'!K123</f>
      </c>
      <c r="Q118" s="14">
        <f>IF(P118="","",'一覧表'!L123)</f>
      </c>
      <c r="R118" s="14"/>
      <c r="S118" s="14">
        <f t="shared" si="6"/>
      </c>
      <c r="T118" s="14">
        <f>'一覧表'!N123</f>
      </c>
      <c r="U118" s="14">
        <f>IF(T118="","",'一覧表'!O123)</f>
      </c>
      <c r="V118" s="14"/>
      <c r="W118" s="14">
        <f t="shared" si="7"/>
      </c>
      <c r="X118" s="14"/>
      <c r="Y118" s="14"/>
      <c r="Z118" s="14"/>
      <c r="AA118" s="14"/>
      <c r="AB118" s="14">
        <f>'一覧表'!AX123</f>
      </c>
      <c r="AC118" s="14"/>
      <c r="AD118" s="14"/>
      <c r="AE118" s="14"/>
      <c r="AF118" s="14">
        <f>'一覧表'!CA123</f>
      </c>
      <c r="AG118" s="14"/>
      <c r="AH118" s="34"/>
      <c r="AI118" s="15"/>
      <c r="AJ118" s="172">
        <f>IF('一覧表'!V123="","",'一覧表'!V123)</f>
      </c>
      <c r="AK118" s="172">
        <f>IF('一覧表'!AY123="","",'一覧表'!AY123)</f>
      </c>
      <c r="AL118" s="173">
        <f>IF(AJ118="",IF(AK118="","",VALUE(('一覧表'!CA123)&amp;('一覧表'!BA123))),VALUE(('一覧表'!AX123)&amp;('一覧表'!X123)))</f>
      </c>
      <c r="AM118" s="172">
        <f>IF(AJ118="",IF(AK118="","",VALUE(RIGHT('一覧表'!BZ123,1))),VALUE(RIGHT('一覧表'!AW123,1)))</f>
      </c>
      <c r="AN118" s="172">
        <f>IF(AJ118="",IF(AK118="","",VALUE(('一覧表'!CA123))),VALUE(('一覧表'!AX123)))</f>
      </c>
      <c r="AO118" s="172">
        <f>IF(AL118="","",VLOOKUP(AL118,'リレー個票'!$AG$1:$AK$24,5))</f>
      </c>
      <c r="AP118" s="172">
        <f t="shared" si="8"/>
      </c>
      <c r="AQ118" s="174">
        <f t="shared" si="9"/>
      </c>
    </row>
    <row r="119" spans="2:43" ht="15">
      <c r="B119" s="44">
        <v>114</v>
      </c>
      <c r="C119" s="13">
        <f>IF('一覧表'!E124="","",'[1]所属'!$E$4)</f>
      </c>
      <c r="D119" s="14"/>
      <c r="E119" s="33"/>
      <c r="F119" s="33">
        <f>IF('一覧表'!E124="","",'一覧表'!D124)</f>
      </c>
      <c r="G119" s="14">
        <f>'一覧表'!E124</f>
      </c>
      <c r="H119" s="14">
        <f>IF('一覧表'!E124="","",ASC('[3]選手名簿'!$H120))</f>
      </c>
      <c r="I119" s="14">
        <f t="shared" si="5"/>
      </c>
      <c r="J119" s="14">
        <f>IF('一覧表'!G124="男",1,IF('一覧表'!G124="女",2,""))</f>
      </c>
      <c r="K119" s="14">
        <f>'一覧表'!H124</f>
      </c>
      <c r="L119" s="14">
        <f>IF('一覧表'!E124="","",'[3]選手名簿'!$K120)</f>
      </c>
      <c r="M119" s="14">
        <f>IF('一覧表'!E124="","",CONCATENATE('[3]選手名簿'!$L120,'[3]選手名簿'!$M120))</f>
      </c>
      <c r="N119" s="14">
        <f>IF('一覧表'!E124="","",'[1]所属'!$F$4)</f>
      </c>
      <c r="O119" s="46">
        <f>IF('一覧表'!E124="","",23)</f>
      </c>
      <c r="P119" s="14">
        <f>'一覧表'!K124</f>
      </c>
      <c r="Q119" s="14">
        <f>IF(P119="","",'一覧表'!L124)</f>
      </c>
      <c r="R119" s="14"/>
      <c r="S119" s="14">
        <f t="shared" si="6"/>
      </c>
      <c r="T119" s="14">
        <f>'一覧表'!N124</f>
      </c>
      <c r="U119" s="14">
        <f>IF(T119="","",'一覧表'!O124)</f>
      </c>
      <c r="V119" s="14"/>
      <c r="W119" s="14">
        <f t="shared" si="7"/>
      </c>
      <c r="X119" s="14"/>
      <c r="Y119" s="14"/>
      <c r="Z119" s="14"/>
      <c r="AA119" s="14"/>
      <c r="AB119" s="14">
        <f>'一覧表'!AX124</f>
      </c>
      <c r="AC119" s="14"/>
      <c r="AD119" s="14"/>
      <c r="AE119" s="14"/>
      <c r="AF119" s="14">
        <f>'一覧表'!CA124</f>
      </c>
      <c r="AG119" s="14"/>
      <c r="AH119" s="34"/>
      <c r="AI119" s="15"/>
      <c r="AJ119" s="172">
        <f>IF('一覧表'!V124="","",'一覧表'!V124)</f>
      </c>
      <c r="AK119" s="172">
        <f>IF('一覧表'!AY124="","",'一覧表'!AY124)</f>
      </c>
      <c r="AL119" s="173">
        <f>IF(AJ119="",IF(AK119="","",VALUE(('一覧表'!CA124)&amp;('一覧表'!BA124))),VALUE(('一覧表'!AX124)&amp;('一覧表'!X124)))</f>
      </c>
      <c r="AM119" s="172">
        <f>IF(AJ119="",IF(AK119="","",VALUE(RIGHT('一覧表'!BZ124,1))),VALUE(RIGHT('一覧表'!AW124,1)))</f>
      </c>
      <c r="AN119" s="172">
        <f>IF(AJ119="",IF(AK119="","",VALUE(('一覧表'!CA124))),VALUE(('一覧表'!AX124)))</f>
      </c>
      <c r="AO119" s="172">
        <f>IF(AL119="","",VLOOKUP(AL119,'リレー個票'!$AG$1:$AK$24,5))</f>
      </c>
      <c r="AP119" s="172">
        <f t="shared" si="8"/>
      </c>
      <c r="AQ119" s="174">
        <f t="shared" si="9"/>
      </c>
    </row>
    <row r="120" spans="2:43" ht="15">
      <c r="B120" s="44">
        <v>115</v>
      </c>
      <c r="C120" s="13">
        <f>IF('一覧表'!E125="","",'[1]所属'!$E$4)</f>
      </c>
      <c r="D120" s="14"/>
      <c r="E120" s="33"/>
      <c r="F120" s="33">
        <f>IF('一覧表'!E125="","",'一覧表'!D125)</f>
      </c>
      <c r="G120" s="14">
        <f>'一覧表'!E125</f>
      </c>
      <c r="H120" s="14">
        <f>IF('一覧表'!E125="","",ASC('[3]選手名簿'!$H121))</f>
      </c>
      <c r="I120" s="14">
        <f t="shared" si="5"/>
      </c>
      <c r="J120" s="14">
        <f>IF('一覧表'!G125="男",1,IF('一覧表'!G125="女",2,""))</f>
      </c>
      <c r="K120" s="14">
        <f>'一覧表'!H125</f>
      </c>
      <c r="L120" s="14">
        <f>IF('一覧表'!E125="","",'[3]選手名簿'!$K121)</f>
      </c>
      <c r="M120" s="14">
        <f>IF('一覧表'!E125="","",CONCATENATE('[3]選手名簿'!$L121,'[3]選手名簿'!$M121))</f>
      </c>
      <c r="N120" s="14">
        <f>IF('一覧表'!E125="","",'[1]所属'!$F$4)</f>
      </c>
      <c r="O120" s="46">
        <f>IF('一覧表'!E125="","",23)</f>
      </c>
      <c r="P120" s="14">
        <f>'一覧表'!K125</f>
      </c>
      <c r="Q120" s="14">
        <f>IF(P120="","",'一覧表'!L125)</f>
      </c>
      <c r="R120" s="14"/>
      <c r="S120" s="14">
        <f t="shared" si="6"/>
      </c>
      <c r="T120" s="14">
        <f>'一覧表'!N125</f>
      </c>
      <c r="U120" s="14">
        <f>IF(T120="","",'一覧表'!O125)</f>
      </c>
      <c r="V120" s="14"/>
      <c r="W120" s="14">
        <f t="shared" si="7"/>
      </c>
      <c r="X120" s="14"/>
      <c r="Y120" s="14"/>
      <c r="Z120" s="14"/>
      <c r="AA120" s="14"/>
      <c r="AB120" s="14">
        <f>'一覧表'!AX125</f>
      </c>
      <c r="AC120" s="14"/>
      <c r="AD120" s="14"/>
      <c r="AE120" s="14"/>
      <c r="AF120" s="14">
        <f>'一覧表'!CA125</f>
      </c>
      <c r="AG120" s="14"/>
      <c r="AH120" s="34"/>
      <c r="AI120" s="15"/>
      <c r="AJ120" s="172">
        <f>IF('一覧表'!V125="","",'一覧表'!V125)</f>
      </c>
      <c r="AK120" s="172">
        <f>IF('一覧表'!AY125="","",'一覧表'!AY125)</f>
      </c>
      <c r="AL120" s="173">
        <f>IF(AJ120="",IF(AK120="","",VALUE(('一覧表'!CA125)&amp;('一覧表'!BA125))),VALUE(('一覧表'!AX125)&amp;('一覧表'!X125)))</f>
      </c>
      <c r="AM120" s="172">
        <f>IF(AJ120="",IF(AK120="","",VALUE(RIGHT('一覧表'!BZ125,1))),VALUE(RIGHT('一覧表'!AW125,1)))</f>
      </c>
      <c r="AN120" s="172">
        <f>IF(AJ120="",IF(AK120="","",VALUE(('一覧表'!CA125))),VALUE(('一覧表'!AX125)))</f>
      </c>
      <c r="AO120" s="172">
        <f>IF(AL120="","",VLOOKUP(AL120,'リレー個票'!$AG$1:$AK$24,5))</f>
      </c>
      <c r="AP120" s="172">
        <f t="shared" si="8"/>
      </c>
      <c r="AQ120" s="174">
        <f t="shared" si="9"/>
      </c>
    </row>
    <row r="121" spans="2:43" ht="15">
      <c r="B121" s="44">
        <v>116</v>
      </c>
      <c r="C121" s="13">
        <f>IF('一覧表'!E126="","",'[1]所属'!$E$4)</f>
      </c>
      <c r="D121" s="14"/>
      <c r="E121" s="33"/>
      <c r="F121" s="33">
        <f>IF('一覧表'!E126="","",'一覧表'!D126)</f>
      </c>
      <c r="G121" s="14">
        <f>'一覧表'!E126</f>
      </c>
      <c r="H121" s="14">
        <f>IF('一覧表'!E126="","",ASC('[3]選手名簿'!$H122))</f>
      </c>
      <c r="I121" s="14">
        <f t="shared" si="5"/>
      </c>
      <c r="J121" s="14">
        <f>IF('一覧表'!G126="男",1,IF('一覧表'!G126="女",2,""))</f>
      </c>
      <c r="K121" s="14">
        <f>'一覧表'!H126</f>
      </c>
      <c r="L121" s="14">
        <f>IF('一覧表'!E126="","",'[3]選手名簿'!$K122)</f>
      </c>
      <c r="M121" s="14">
        <f>IF('一覧表'!E126="","",CONCATENATE('[3]選手名簿'!$L122,'[3]選手名簿'!$M122))</f>
      </c>
      <c r="N121" s="14">
        <f>IF('一覧表'!E126="","",'[1]所属'!$F$4)</f>
      </c>
      <c r="O121" s="46">
        <f>IF('一覧表'!E126="","",23)</f>
      </c>
      <c r="P121" s="14">
        <f>'一覧表'!K126</f>
      </c>
      <c r="Q121" s="14">
        <f>IF(P121="","",'一覧表'!L126)</f>
      </c>
      <c r="R121" s="14"/>
      <c r="S121" s="14">
        <f t="shared" si="6"/>
      </c>
      <c r="T121" s="14">
        <f>'一覧表'!N126</f>
      </c>
      <c r="U121" s="14">
        <f>IF(T121="","",'一覧表'!O126)</f>
      </c>
      <c r="V121" s="14"/>
      <c r="W121" s="14">
        <f t="shared" si="7"/>
      </c>
      <c r="X121" s="14"/>
      <c r="Y121" s="14"/>
      <c r="Z121" s="14"/>
      <c r="AA121" s="14"/>
      <c r="AB121" s="14">
        <f>'一覧表'!AX126</f>
      </c>
      <c r="AC121" s="14"/>
      <c r="AD121" s="14"/>
      <c r="AE121" s="14"/>
      <c r="AF121" s="14">
        <f>'一覧表'!CA126</f>
      </c>
      <c r="AG121" s="14"/>
      <c r="AH121" s="34"/>
      <c r="AI121" s="15"/>
      <c r="AJ121" s="172">
        <f>IF('一覧表'!V126="","",'一覧表'!V126)</f>
      </c>
      <c r="AK121" s="172">
        <f>IF('一覧表'!AY126="","",'一覧表'!AY126)</f>
      </c>
      <c r="AL121" s="173">
        <f>IF(AJ121="",IF(AK121="","",VALUE(('一覧表'!CA126)&amp;('一覧表'!BA126))),VALUE(('一覧表'!AX126)&amp;('一覧表'!X126)))</f>
      </c>
      <c r="AM121" s="172">
        <f>IF(AJ121="",IF(AK121="","",VALUE(RIGHT('一覧表'!BZ126,1))),VALUE(RIGHT('一覧表'!AW126,1)))</f>
      </c>
      <c r="AN121" s="172">
        <f>IF(AJ121="",IF(AK121="","",VALUE(('一覧表'!CA126))),VALUE(('一覧表'!AX126)))</f>
      </c>
      <c r="AO121" s="172">
        <f>IF(AL121="","",VLOOKUP(AL121,'リレー個票'!$AG$1:$AK$24,5))</f>
      </c>
      <c r="AP121" s="172">
        <f t="shared" si="8"/>
      </c>
      <c r="AQ121" s="174">
        <f t="shared" si="9"/>
      </c>
    </row>
    <row r="122" spans="2:43" ht="15">
      <c r="B122" s="44">
        <v>117</v>
      </c>
      <c r="C122" s="13">
        <f>IF('一覧表'!E127="","",'[1]所属'!$E$4)</f>
      </c>
      <c r="D122" s="14"/>
      <c r="E122" s="33"/>
      <c r="F122" s="33">
        <f>IF('一覧表'!E127="","",'一覧表'!D127)</f>
      </c>
      <c r="G122" s="14">
        <f>'一覧表'!E127</f>
      </c>
      <c r="H122" s="14">
        <f>IF('一覧表'!E127="","",ASC('[3]選手名簿'!$H123))</f>
      </c>
      <c r="I122" s="14">
        <f t="shared" si="5"/>
      </c>
      <c r="J122" s="14">
        <f>IF('一覧表'!G127="男",1,IF('一覧表'!G127="女",2,""))</f>
      </c>
      <c r="K122" s="14">
        <f>'一覧表'!H127</f>
      </c>
      <c r="L122" s="14">
        <f>IF('一覧表'!E127="","",'[3]選手名簿'!$K123)</f>
      </c>
      <c r="M122" s="14">
        <f>IF('一覧表'!E127="","",CONCATENATE('[3]選手名簿'!$L123,'[3]選手名簿'!$M123))</f>
      </c>
      <c r="N122" s="14">
        <f>IF('一覧表'!E127="","",'[1]所属'!$F$4)</f>
      </c>
      <c r="O122" s="46">
        <f>IF('一覧表'!E127="","",23)</f>
      </c>
      <c r="P122" s="14">
        <f>'一覧表'!K127</f>
      </c>
      <c r="Q122" s="14">
        <f>IF(P122="","",'一覧表'!L127)</f>
      </c>
      <c r="R122" s="14"/>
      <c r="S122" s="14">
        <f t="shared" si="6"/>
      </c>
      <c r="T122" s="14">
        <f>'一覧表'!N127</f>
      </c>
      <c r="U122" s="14">
        <f>IF(T122="","",'一覧表'!O127)</f>
      </c>
      <c r="V122" s="14"/>
      <c r="W122" s="14">
        <f t="shared" si="7"/>
      </c>
      <c r="X122" s="14"/>
      <c r="Y122" s="14"/>
      <c r="Z122" s="14"/>
      <c r="AA122" s="14"/>
      <c r="AB122" s="14">
        <f>'一覧表'!AX127</f>
      </c>
      <c r="AC122" s="14"/>
      <c r="AD122" s="14"/>
      <c r="AE122" s="14"/>
      <c r="AF122" s="14">
        <f>'一覧表'!CA127</f>
      </c>
      <c r="AG122" s="14"/>
      <c r="AH122" s="34"/>
      <c r="AI122" s="15"/>
      <c r="AJ122" s="172">
        <f>IF('一覧表'!V127="","",'一覧表'!V127)</f>
      </c>
      <c r="AK122" s="172">
        <f>IF('一覧表'!AY127="","",'一覧表'!AY127)</f>
      </c>
      <c r="AL122" s="173">
        <f>IF(AJ122="",IF(AK122="","",VALUE(('一覧表'!CA127)&amp;('一覧表'!BA127))),VALUE(('一覧表'!AX127)&amp;('一覧表'!X127)))</f>
      </c>
      <c r="AM122" s="172">
        <f>IF(AJ122="",IF(AK122="","",VALUE(RIGHT('一覧表'!BZ127,1))),VALUE(RIGHT('一覧表'!AW127,1)))</f>
      </c>
      <c r="AN122" s="172">
        <f>IF(AJ122="",IF(AK122="","",VALUE(('一覧表'!CA127))),VALUE(('一覧表'!AX127)))</f>
      </c>
      <c r="AO122" s="172">
        <f>IF(AL122="","",VLOOKUP(AL122,'リレー個票'!$AG$1:$AK$24,5))</f>
      </c>
      <c r="AP122" s="172">
        <f t="shared" si="8"/>
      </c>
      <c r="AQ122" s="174">
        <f t="shared" si="9"/>
      </c>
    </row>
    <row r="123" spans="2:43" ht="15">
      <c r="B123" s="44">
        <v>118</v>
      </c>
      <c r="C123" s="13">
        <f>IF('一覧表'!E128="","",'[1]所属'!$E$4)</f>
      </c>
      <c r="D123" s="14"/>
      <c r="E123" s="33"/>
      <c r="F123" s="33">
        <f>IF('一覧表'!E128="","",'一覧表'!D128)</f>
      </c>
      <c r="G123" s="14">
        <f>'一覧表'!E128</f>
      </c>
      <c r="H123" s="14">
        <f>IF('一覧表'!E128="","",ASC('[3]選手名簿'!$H124))</f>
      </c>
      <c r="I123" s="14">
        <f t="shared" si="5"/>
      </c>
      <c r="J123" s="14">
        <f>IF('一覧表'!G128="男",1,IF('一覧表'!G128="女",2,""))</f>
      </c>
      <c r="K123" s="14">
        <f>'一覧表'!H128</f>
      </c>
      <c r="L123" s="14">
        <f>IF('一覧表'!E128="","",'[3]選手名簿'!$K124)</f>
      </c>
      <c r="M123" s="14">
        <f>IF('一覧表'!E128="","",CONCATENATE('[3]選手名簿'!$L124,'[3]選手名簿'!$M124))</f>
      </c>
      <c r="N123" s="14">
        <f>IF('一覧表'!E128="","",'[1]所属'!$F$4)</f>
      </c>
      <c r="O123" s="46">
        <f>IF('一覧表'!E128="","",23)</f>
      </c>
      <c r="P123" s="14">
        <f>'一覧表'!K128</f>
      </c>
      <c r="Q123" s="14">
        <f>IF(P123="","",'一覧表'!L128)</f>
      </c>
      <c r="R123" s="14"/>
      <c r="S123" s="14">
        <f t="shared" si="6"/>
      </c>
      <c r="T123" s="14">
        <f>'一覧表'!N128</f>
      </c>
      <c r="U123" s="14">
        <f>IF(T123="","",'一覧表'!O128)</f>
      </c>
      <c r="V123" s="14"/>
      <c r="W123" s="14">
        <f t="shared" si="7"/>
      </c>
      <c r="X123" s="14"/>
      <c r="Y123" s="14"/>
      <c r="Z123" s="14"/>
      <c r="AA123" s="14"/>
      <c r="AB123" s="14">
        <f>'一覧表'!AX128</f>
      </c>
      <c r="AC123" s="14"/>
      <c r="AD123" s="14"/>
      <c r="AE123" s="14"/>
      <c r="AF123" s="14">
        <f>'一覧表'!CA128</f>
      </c>
      <c r="AG123" s="14"/>
      <c r="AH123" s="34"/>
      <c r="AI123" s="15"/>
      <c r="AJ123" s="172">
        <f>IF('一覧表'!V128="","",'一覧表'!V128)</f>
      </c>
      <c r="AK123" s="172">
        <f>IF('一覧表'!AY128="","",'一覧表'!AY128)</f>
      </c>
      <c r="AL123" s="173">
        <f>IF(AJ123="",IF(AK123="","",VALUE(('一覧表'!CA128)&amp;('一覧表'!BA128))),VALUE(('一覧表'!AX128)&amp;('一覧表'!X128)))</f>
      </c>
      <c r="AM123" s="172">
        <f>IF(AJ123="",IF(AK123="","",VALUE(RIGHT('一覧表'!BZ128,1))),VALUE(RIGHT('一覧表'!AW128,1)))</f>
      </c>
      <c r="AN123" s="172">
        <f>IF(AJ123="",IF(AK123="","",VALUE(('一覧表'!CA128))),VALUE(('一覧表'!AX128)))</f>
      </c>
      <c r="AO123" s="172">
        <f>IF(AL123="","",VLOOKUP(AL123,'リレー個票'!$AG$1:$AK$24,5))</f>
      </c>
      <c r="AP123" s="172">
        <f t="shared" si="8"/>
      </c>
      <c r="AQ123" s="174">
        <f t="shared" si="9"/>
      </c>
    </row>
    <row r="124" spans="2:43" ht="15">
      <c r="B124" s="44">
        <v>119</v>
      </c>
      <c r="C124" s="13">
        <f>IF('一覧表'!E129="","",'[1]所属'!$E$4)</f>
      </c>
      <c r="D124" s="14"/>
      <c r="E124" s="33"/>
      <c r="F124" s="33">
        <f>IF('一覧表'!E129="","",'一覧表'!D129)</f>
      </c>
      <c r="G124" s="14">
        <f>'一覧表'!E129</f>
      </c>
      <c r="H124" s="14">
        <f>IF('一覧表'!E129="","",ASC('[3]選手名簿'!$H125))</f>
      </c>
      <c r="I124" s="14">
        <f t="shared" si="5"/>
      </c>
      <c r="J124" s="14">
        <f>IF('一覧表'!G129="男",1,IF('一覧表'!G129="女",2,""))</f>
      </c>
      <c r="K124" s="14">
        <f>'一覧表'!H129</f>
      </c>
      <c r="L124" s="14">
        <f>IF('一覧表'!E129="","",'[3]選手名簿'!$K125)</f>
      </c>
      <c r="M124" s="14">
        <f>IF('一覧表'!E129="","",CONCATENATE('[3]選手名簿'!$L125,'[3]選手名簿'!$M125))</f>
      </c>
      <c r="N124" s="14">
        <f>IF('一覧表'!E129="","",'[1]所属'!$F$4)</f>
      </c>
      <c r="O124" s="46">
        <f>IF('一覧表'!E129="","",23)</f>
      </c>
      <c r="P124" s="14">
        <f>'一覧表'!K129</f>
      </c>
      <c r="Q124" s="14">
        <f>IF(P124="","",'一覧表'!L129)</f>
      </c>
      <c r="R124" s="14"/>
      <c r="S124" s="14">
        <f t="shared" si="6"/>
      </c>
      <c r="T124" s="14">
        <f>'一覧表'!N129</f>
      </c>
      <c r="U124" s="14">
        <f>IF(T124="","",'一覧表'!O129)</f>
      </c>
      <c r="V124" s="14"/>
      <c r="W124" s="14">
        <f t="shared" si="7"/>
      </c>
      <c r="X124" s="14"/>
      <c r="Y124" s="14"/>
      <c r="Z124" s="14"/>
      <c r="AA124" s="14"/>
      <c r="AB124" s="14">
        <f>'一覧表'!AX129</f>
      </c>
      <c r="AC124" s="14"/>
      <c r="AD124" s="14"/>
      <c r="AE124" s="14"/>
      <c r="AF124" s="14">
        <f>'一覧表'!CA129</f>
      </c>
      <c r="AG124" s="14"/>
      <c r="AH124" s="34"/>
      <c r="AI124" s="15"/>
      <c r="AJ124" s="172">
        <f>IF('一覧表'!V129="","",'一覧表'!V129)</f>
      </c>
      <c r="AK124" s="172">
        <f>IF('一覧表'!AY129="","",'一覧表'!AY129)</f>
      </c>
      <c r="AL124" s="173">
        <f>IF(AJ124="",IF(AK124="","",VALUE(('一覧表'!CA129)&amp;('一覧表'!BA129))),VALUE(('一覧表'!AX129)&amp;('一覧表'!X129)))</f>
      </c>
      <c r="AM124" s="172">
        <f>IF(AJ124="",IF(AK124="","",VALUE(RIGHT('一覧表'!BZ129,1))),VALUE(RIGHT('一覧表'!AW129,1)))</f>
      </c>
      <c r="AN124" s="172">
        <f>IF(AJ124="",IF(AK124="","",VALUE(('一覧表'!CA129))),VALUE(('一覧表'!AX129)))</f>
      </c>
      <c r="AO124" s="172">
        <f>IF(AL124="","",VLOOKUP(AL124,'リレー個票'!$AG$1:$AK$24,5))</f>
      </c>
      <c r="AP124" s="172">
        <f t="shared" si="8"/>
      </c>
      <c r="AQ124" s="174">
        <f t="shared" si="9"/>
      </c>
    </row>
    <row r="125" spans="2:43" ht="15">
      <c r="B125" s="44">
        <v>120</v>
      </c>
      <c r="C125" s="13">
        <f>IF('一覧表'!E130="","",'[1]所属'!$E$4)</f>
      </c>
      <c r="D125" s="14"/>
      <c r="E125" s="33"/>
      <c r="F125" s="33">
        <f>IF('一覧表'!E130="","",'一覧表'!D130)</f>
      </c>
      <c r="G125" s="14">
        <f>'一覧表'!E130</f>
      </c>
      <c r="H125" s="14">
        <f>IF('一覧表'!E130="","",ASC('[3]選手名簿'!$H126))</f>
      </c>
      <c r="I125" s="14">
        <f t="shared" si="5"/>
      </c>
      <c r="J125" s="14">
        <f>IF('一覧表'!G130="男",1,IF('一覧表'!G130="女",2,""))</f>
      </c>
      <c r="K125" s="14">
        <f>'一覧表'!H130</f>
      </c>
      <c r="L125" s="14">
        <f>IF('一覧表'!E130="","",'[3]選手名簿'!$K126)</f>
      </c>
      <c r="M125" s="14">
        <f>IF('一覧表'!E130="","",CONCATENATE('[3]選手名簿'!$L126,'[3]選手名簿'!$M126))</f>
      </c>
      <c r="N125" s="14">
        <f>IF('一覧表'!E130="","",'[1]所属'!$F$4)</f>
      </c>
      <c r="O125" s="46">
        <f>IF('一覧表'!E130="","",23)</f>
      </c>
      <c r="P125" s="14">
        <f>'一覧表'!K130</f>
      </c>
      <c r="Q125" s="14">
        <f>IF(P125="","",'一覧表'!L130)</f>
      </c>
      <c r="R125" s="14"/>
      <c r="S125" s="14">
        <f t="shared" si="6"/>
      </c>
      <c r="T125" s="14">
        <f>'一覧表'!N130</f>
      </c>
      <c r="U125" s="14">
        <f>IF(T125="","",'一覧表'!O130)</f>
      </c>
      <c r="V125" s="14"/>
      <c r="W125" s="14">
        <f t="shared" si="7"/>
      </c>
      <c r="X125" s="14"/>
      <c r="Y125" s="14"/>
      <c r="Z125" s="14"/>
      <c r="AA125" s="14"/>
      <c r="AB125" s="14">
        <f>'一覧表'!AX130</f>
      </c>
      <c r="AC125" s="14"/>
      <c r="AD125" s="14"/>
      <c r="AE125" s="14"/>
      <c r="AF125" s="14">
        <f>'一覧表'!CA130</f>
      </c>
      <c r="AG125" s="14"/>
      <c r="AH125" s="34"/>
      <c r="AI125" s="15"/>
      <c r="AJ125" s="172">
        <f>IF('一覧表'!V130="","",'一覧表'!V130)</f>
      </c>
      <c r="AK125" s="172">
        <f>IF('一覧表'!AY130="","",'一覧表'!AY130)</f>
      </c>
      <c r="AL125" s="173">
        <f>IF(AJ125="",IF(AK125="","",VALUE(('一覧表'!CA130)&amp;('一覧表'!BA130))),VALUE(('一覧表'!AX130)&amp;('一覧表'!X130)))</f>
      </c>
      <c r="AM125" s="172">
        <f>IF(AJ125="",IF(AK125="","",VALUE(RIGHT('一覧表'!BZ130,1))),VALUE(RIGHT('一覧表'!AW130,1)))</f>
      </c>
      <c r="AN125" s="172">
        <f>IF(AJ125="",IF(AK125="","",VALUE(('一覧表'!CA130))),VALUE(('一覧表'!AX130)))</f>
      </c>
      <c r="AO125" s="172">
        <f>IF(AL125="","",VLOOKUP(AL125,'リレー個票'!$AG$1:$AK$24,5))</f>
      </c>
      <c r="AP125" s="172">
        <f t="shared" si="8"/>
      </c>
      <c r="AQ125" s="174">
        <f t="shared" si="9"/>
      </c>
    </row>
    <row r="126" spans="2:43" ht="15">
      <c r="B126" s="44">
        <v>121</v>
      </c>
      <c r="C126" s="13">
        <f>IF('一覧表'!E131="","",'[1]所属'!$E$4)</f>
      </c>
      <c r="D126" s="14"/>
      <c r="E126" s="33"/>
      <c r="F126" s="33">
        <f>IF('一覧表'!E131="","",'一覧表'!D131)</f>
      </c>
      <c r="G126" s="14">
        <f>'一覧表'!E131</f>
      </c>
      <c r="H126" s="14">
        <f>IF('一覧表'!E131="","",ASC('[3]選手名簿'!$H127))</f>
      </c>
      <c r="I126" s="14">
        <f t="shared" si="5"/>
      </c>
      <c r="J126" s="14">
        <f>IF('一覧表'!G131="男",1,IF('一覧表'!G131="女",2,""))</f>
      </c>
      <c r="K126" s="14">
        <f>'一覧表'!H131</f>
      </c>
      <c r="L126" s="14">
        <f>IF('一覧表'!E131="","",'[3]選手名簿'!$K127)</f>
      </c>
      <c r="M126" s="14">
        <f>IF('一覧表'!E131="","",CONCATENATE('[3]選手名簿'!$L127,'[3]選手名簿'!$M127))</f>
      </c>
      <c r="N126" s="14">
        <f>IF('一覧表'!E131="","",'[1]所属'!$F$4)</f>
      </c>
      <c r="O126" s="46">
        <f>IF('一覧表'!E131="","",23)</f>
      </c>
      <c r="P126" s="14">
        <f>'一覧表'!K131</f>
      </c>
      <c r="Q126" s="14">
        <f>IF(P126="","",'一覧表'!L131)</f>
      </c>
      <c r="R126" s="14"/>
      <c r="S126" s="14">
        <f t="shared" si="6"/>
      </c>
      <c r="T126" s="14">
        <f>'一覧表'!N131</f>
      </c>
      <c r="U126" s="14">
        <f>IF(T126="","",'一覧表'!O131)</f>
      </c>
      <c r="V126" s="14"/>
      <c r="W126" s="14">
        <f t="shared" si="7"/>
      </c>
      <c r="X126" s="14"/>
      <c r="Y126" s="14"/>
      <c r="Z126" s="14"/>
      <c r="AA126" s="14"/>
      <c r="AB126" s="14">
        <f>'一覧表'!AX131</f>
      </c>
      <c r="AC126" s="14"/>
      <c r="AD126" s="14"/>
      <c r="AE126" s="14"/>
      <c r="AF126" s="14">
        <f>'一覧表'!CA131</f>
      </c>
      <c r="AG126" s="14"/>
      <c r="AH126" s="34"/>
      <c r="AI126" s="15"/>
      <c r="AJ126" s="172">
        <f>IF('一覧表'!V131="","",'一覧表'!V131)</f>
      </c>
      <c r="AK126" s="172">
        <f>IF('一覧表'!AY131="","",'一覧表'!AY131)</f>
      </c>
      <c r="AL126" s="173">
        <f>IF(AJ126="",IF(AK126="","",VALUE(('一覧表'!CA131)&amp;('一覧表'!BA131))),VALUE(('一覧表'!AX131)&amp;('一覧表'!X131)))</f>
      </c>
      <c r="AM126" s="172">
        <f>IF(AJ126="",IF(AK126="","",VALUE(RIGHT('一覧表'!BZ131,1))),VALUE(RIGHT('一覧表'!AW131,1)))</f>
      </c>
      <c r="AN126" s="172">
        <f>IF(AJ126="",IF(AK126="","",VALUE(('一覧表'!CA131))),VALUE(('一覧表'!AX131)))</f>
      </c>
      <c r="AO126" s="172">
        <f>IF(AL126="","",VLOOKUP(AL126,'リレー個票'!$AG$1:$AK$24,5))</f>
      </c>
      <c r="AP126" s="172">
        <f t="shared" si="8"/>
      </c>
      <c r="AQ126" s="174">
        <f t="shared" si="9"/>
      </c>
    </row>
    <row r="127" spans="2:43" ht="15">
      <c r="B127" s="44">
        <v>122</v>
      </c>
      <c r="C127" s="13">
        <f>IF('一覧表'!E132="","",'[1]所属'!$E$4)</f>
      </c>
      <c r="D127" s="14"/>
      <c r="E127" s="33"/>
      <c r="F127" s="33">
        <f>IF('一覧表'!E132="","",'一覧表'!D132)</f>
      </c>
      <c r="G127" s="14">
        <f>'一覧表'!E132</f>
      </c>
      <c r="H127" s="14">
        <f>IF('一覧表'!E132="","",ASC('[3]選手名簿'!$H128))</f>
      </c>
      <c r="I127" s="14">
        <f t="shared" si="5"/>
      </c>
      <c r="J127" s="14">
        <f>IF('一覧表'!G132="男",1,IF('一覧表'!G132="女",2,""))</f>
      </c>
      <c r="K127" s="14">
        <f>'一覧表'!H132</f>
      </c>
      <c r="L127" s="14">
        <f>IF('一覧表'!E132="","",'[3]選手名簿'!$K128)</f>
      </c>
      <c r="M127" s="14">
        <f>IF('一覧表'!E132="","",CONCATENATE('[3]選手名簿'!$L128,'[3]選手名簿'!$M128))</f>
      </c>
      <c r="N127" s="14">
        <f>IF('一覧表'!E132="","",'[1]所属'!$F$4)</f>
      </c>
      <c r="O127" s="46">
        <f>IF('一覧表'!E132="","",23)</f>
      </c>
      <c r="P127" s="14">
        <f>'一覧表'!K132</f>
      </c>
      <c r="Q127" s="14">
        <f>IF(P127="","",'一覧表'!L132)</f>
      </c>
      <c r="R127" s="14"/>
      <c r="S127" s="14">
        <f t="shared" si="6"/>
      </c>
      <c r="T127" s="14">
        <f>'一覧表'!N132</f>
      </c>
      <c r="U127" s="14">
        <f>IF(T127="","",'一覧表'!O132)</f>
      </c>
      <c r="V127" s="14"/>
      <c r="W127" s="14">
        <f t="shared" si="7"/>
      </c>
      <c r="X127" s="14"/>
      <c r="Y127" s="14"/>
      <c r="Z127" s="14"/>
      <c r="AA127" s="14"/>
      <c r="AB127" s="14">
        <f>'一覧表'!AX132</f>
      </c>
      <c r="AC127" s="14"/>
      <c r="AD127" s="14"/>
      <c r="AE127" s="14"/>
      <c r="AF127" s="14">
        <f>'一覧表'!CA132</f>
      </c>
      <c r="AG127" s="14"/>
      <c r="AH127" s="34"/>
      <c r="AI127" s="15"/>
      <c r="AJ127" s="172">
        <f>IF('一覧表'!V132="","",'一覧表'!V132)</f>
      </c>
      <c r="AK127" s="172">
        <f>IF('一覧表'!AY132="","",'一覧表'!AY132)</f>
      </c>
      <c r="AL127" s="173">
        <f>IF(AJ127="",IF(AK127="","",VALUE(('一覧表'!CA132)&amp;('一覧表'!BA132))),VALUE(('一覧表'!AX132)&amp;('一覧表'!X132)))</f>
      </c>
      <c r="AM127" s="172">
        <f>IF(AJ127="",IF(AK127="","",VALUE(RIGHT('一覧表'!BZ132,1))),VALUE(RIGHT('一覧表'!AW132,1)))</f>
      </c>
      <c r="AN127" s="172">
        <f>IF(AJ127="",IF(AK127="","",VALUE(('一覧表'!CA132))),VALUE(('一覧表'!AX132)))</f>
      </c>
      <c r="AO127" s="172">
        <f>IF(AL127="","",VLOOKUP(AL127,'リレー個票'!$AG$1:$AK$24,5))</f>
      </c>
      <c r="AP127" s="172">
        <f t="shared" si="8"/>
      </c>
      <c r="AQ127" s="174">
        <f t="shared" si="9"/>
      </c>
    </row>
    <row r="128" spans="2:43" ht="15">
      <c r="B128" s="44">
        <v>123</v>
      </c>
      <c r="C128" s="13">
        <f>IF('一覧表'!E133="","",'[1]所属'!$E$4)</f>
      </c>
      <c r="D128" s="14"/>
      <c r="E128" s="33"/>
      <c r="F128" s="33">
        <f>IF('一覧表'!E133="","",'一覧表'!D133)</f>
      </c>
      <c r="G128" s="14">
        <f>'一覧表'!E133</f>
      </c>
      <c r="H128" s="14">
        <f>IF('一覧表'!E133="","",ASC('[3]選手名簿'!$H129))</f>
      </c>
      <c r="I128" s="14">
        <f t="shared" si="5"/>
      </c>
      <c r="J128" s="14">
        <f>IF('一覧表'!G133="男",1,IF('一覧表'!G133="女",2,""))</f>
      </c>
      <c r="K128" s="14">
        <f>'一覧表'!H133</f>
      </c>
      <c r="L128" s="14">
        <f>IF('一覧表'!E133="","",'[3]選手名簿'!$K129)</f>
      </c>
      <c r="M128" s="14">
        <f>IF('一覧表'!E133="","",CONCATENATE('[3]選手名簿'!$L129,'[3]選手名簿'!$M129))</f>
      </c>
      <c r="N128" s="14">
        <f>IF('一覧表'!E133="","",'[1]所属'!$F$4)</f>
      </c>
      <c r="O128" s="46">
        <f>IF('一覧表'!E133="","",23)</f>
      </c>
      <c r="P128" s="14">
        <f>'一覧表'!K133</f>
      </c>
      <c r="Q128" s="14">
        <f>IF(P128="","",'一覧表'!L133)</f>
      </c>
      <c r="R128" s="14"/>
      <c r="S128" s="14">
        <f t="shared" si="6"/>
      </c>
      <c r="T128" s="14">
        <f>'一覧表'!N133</f>
      </c>
      <c r="U128" s="14">
        <f>IF(T128="","",'一覧表'!O133)</f>
      </c>
      <c r="V128" s="14"/>
      <c r="W128" s="14">
        <f t="shared" si="7"/>
      </c>
      <c r="X128" s="14"/>
      <c r="Y128" s="14"/>
      <c r="Z128" s="14"/>
      <c r="AA128" s="14"/>
      <c r="AB128" s="14">
        <f>'一覧表'!AX133</f>
      </c>
      <c r="AC128" s="14"/>
      <c r="AD128" s="14"/>
      <c r="AE128" s="14"/>
      <c r="AF128" s="14">
        <f>'一覧表'!CA133</f>
      </c>
      <c r="AG128" s="14"/>
      <c r="AH128" s="34"/>
      <c r="AI128" s="15"/>
      <c r="AJ128" s="172">
        <f>IF('一覧表'!V133="","",'一覧表'!V133)</f>
      </c>
      <c r="AK128" s="172">
        <f>IF('一覧表'!AY133="","",'一覧表'!AY133)</f>
      </c>
      <c r="AL128" s="173">
        <f>IF(AJ128="",IF(AK128="","",VALUE(('一覧表'!CA133)&amp;('一覧表'!BA133))),VALUE(('一覧表'!AX133)&amp;('一覧表'!X133)))</f>
      </c>
      <c r="AM128" s="172">
        <f>IF(AJ128="",IF(AK128="","",VALUE(RIGHT('一覧表'!BZ133,1))),VALUE(RIGHT('一覧表'!AW133,1)))</f>
      </c>
      <c r="AN128" s="172">
        <f>IF(AJ128="",IF(AK128="","",VALUE(('一覧表'!CA133))),VALUE(('一覧表'!AX133)))</f>
      </c>
      <c r="AO128" s="172">
        <f>IF(AL128="","",VLOOKUP(AL128,'リレー個票'!$AG$1:$AK$24,5))</f>
      </c>
      <c r="AP128" s="172">
        <f t="shared" si="8"/>
      </c>
      <c r="AQ128" s="174">
        <f t="shared" si="9"/>
      </c>
    </row>
    <row r="129" spans="2:43" ht="15">
      <c r="B129" s="44">
        <v>124</v>
      </c>
      <c r="C129" s="13">
        <f>IF('一覧表'!E134="","",'[1]所属'!$E$4)</f>
      </c>
      <c r="D129" s="14"/>
      <c r="E129" s="33"/>
      <c r="F129" s="33">
        <f>IF('一覧表'!E134="","",'一覧表'!D134)</f>
      </c>
      <c r="G129" s="14">
        <f>'一覧表'!E134</f>
      </c>
      <c r="H129" s="14">
        <f>IF('一覧表'!E134="","",ASC('[3]選手名簿'!$H130))</f>
      </c>
      <c r="I129" s="14">
        <f t="shared" si="5"/>
      </c>
      <c r="J129" s="14">
        <f>IF('一覧表'!G134="男",1,IF('一覧表'!G134="女",2,""))</f>
      </c>
      <c r="K129" s="14">
        <f>'一覧表'!H134</f>
      </c>
      <c r="L129" s="14">
        <f>IF('一覧表'!E134="","",'[3]選手名簿'!$K130)</f>
      </c>
      <c r="M129" s="14">
        <f>IF('一覧表'!E134="","",CONCATENATE('[3]選手名簿'!$L130,'[3]選手名簿'!$M130))</f>
      </c>
      <c r="N129" s="14">
        <f>IF('一覧表'!E134="","",'[1]所属'!$F$4)</f>
      </c>
      <c r="O129" s="46">
        <f>IF('一覧表'!E134="","",23)</f>
      </c>
      <c r="P129" s="14">
        <f>'一覧表'!K134</f>
      </c>
      <c r="Q129" s="14">
        <f>IF(P129="","",'一覧表'!L134)</f>
      </c>
      <c r="R129" s="14"/>
      <c r="S129" s="14">
        <f t="shared" si="6"/>
      </c>
      <c r="T129" s="14">
        <f>'一覧表'!N134</f>
      </c>
      <c r="U129" s="14">
        <f>IF(T129="","",'一覧表'!O134)</f>
      </c>
      <c r="V129" s="14"/>
      <c r="W129" s="14">
        <f t="shared" si="7"/>
      </c>
      <c r="X129" s="14"/>
      <c r="Y129" s="14"/>
      <c r="Z129" s="14"/>
      <c r="AA129" s="14"/>
      <c r="AB129" s="14">
        <f>'一覧表'!AX134</f>
      </c>
      <c r="AC129" s="14"/>
      <c r="AD129" s="14"/>
      <c r="AE129" s="14"/>
      <c r="AF129" s="14">
        <f>'一覧表'!CA134</f>
      </c>
      <c r="AG129" s="14"/>
      <c r="AH129" s="34"/>
      <c r="AI129" s="15"/>
      <c r="AJ129" s="172">
        <f>IF('一覧表'!V134="","",'一覧表'!V134)</f>
      </c>
      <c r="AK129" s="172">
        <f>IF('一覧表'!AY134="","",'一覧表'!AY134)</f>
      </c>
      <c r="AL129" s="173">
        <f>IF(AJ129="",IF(AK129="","",VALUE(('一覧表'!CA134)&amp;('一覧表'!BA134))),VALUE(('一覧表'!AX134)&amp;('一覧表'!X134)))</f>
      </c>
      <c r="AM129" s="172">
        <f>IF(AJ129="",IF(AK129="","",VALUE(RIGHT('一覧表'!BZ134,1))),VALUE(RIGHT('一覧表'!AW134,1)))</f>
      </c>
      <c r="AN129" s="172">
        <f>IF(AJ129="",IF(AK129="","",VALUE(('一覧表'!CA134))),VALUE(('一覧表'!AX134)))</f>
      </c>
      <c r="AO129" s="172">
        <f>IF(AL129="","",VLOOKUP(AL129,'リレー個票'!$AG$1:$AK$24,5))</f>
      </c>
      <c r="AP129" s="172">
        <f t="shared" si="8"/>
      </c>
      <c r="AQ129" s="174">
        <f t="shared" si="9"/>
      </c>
    </row>
    <row r="130" spans="2:43" ht="15">
      <c r="B130" s="44">
        <v>125</v>
      </c>
      <c r="C130" s="13">
        <f>IF('一覧表'!E135="","",'[1]所属'!$E$4)</f>
      </c>
      <c r="D130" s="14"/>
      <c r="E130" s="33"/>
      <c r="F130" s="33">
        <f>IF('一覧表'!E135="","",'一覧表'!D135)</f>
      </c>
      <c r="G130" s="14">
        <f>'一覧表'!E135</f>
      </c>
      <c r="H130" s="14">
        <f>IF('一覧表'!E135="","",ASC('[3]選手名簿'!$H131))</f>
      </c>
      <c r="I130" s="14">
        <f t="shared" si="5"/>
      </c>
      <c r="J130" s="14">
        <f>IF('一覧表'!G135="男",1,IF('一覧表'!G135="女",2,""))</f>
      </c>
      <c r="K130" s="14">
        <f>'一覧表'!H135</f>
      </c>
      <c r="L130" s="14">
        <f>IF('一覧表'!E135="","",'[3]選手名簿'!$K131)</f>
      </c>
      <c r="M130" s="14">
        <f>IF('一覧表'!E135="","",CONCATENATE('[3]選手名簿'!$L131,'[3]選手名簿'!$M131))</f>
      </c>
      <c r="N130" s="14">
        <f>IF('一覧表'!E135="","",'[1]所属'!$F$4)</f>
      </c>
      <c r="O130" s="46">
        <f>IF('一覧表'!E135="","",23)</f>
      </c>
      <c r="P130" s="14">
        <f>'一覧表'!K135</f>
      </c>
      <c r="Q130" s="14">
        <f>IF(P130="","",'一覧表'!L135)</f>
      </c>
      <c r="R130" s="14"/>
      <c r="S130" s="14">
        <f t="shared" si="6"/>
      </c>
      <c r="T130" s="14">
        <f>'一覧表'!N135</f>
      </c>
      <c r="U130" s="14">
        <f>IF(T130="","",'一覧表'!O135)</f>
      </c>
      <c r="V130" s="14"/>
      <c r="W130" s="14">
        <f t="shared" si="7"/>
      </c>
      <c r="X130" s="14"/>
      <c r="Y130" s="14"/>
      <c r="Z130" s="14"/>
      <c r="AA130" s="14"/>
      <c r="AB130" s="14">
        <f>'一覧表'!AX135</f>
      </c>
      <c r="AC130" s="14"/>
      <c r="AD130" s="14"/>
      <c r="AE130" s="14"/>
      <c r="AF130" s="14">
        <f>'一覧表'!CA135</f>
      </c>
      <c r="AG130" s="14"/>
      <c r="AH130" s="34"/>
      <c r="AI130" s="15"/>
      <c r="AJ130" s="172">
        <f>IF('一覧表'!V135="","",'一覧表'!V135)</f>
      </c>
      <c r="AK130" s="172">
        <f>IF('一覧表'!AY135="","",'一覧表'!AY135)</f>
      </c>
      <c r="AL130" s="173">
        <f>IF(AJ130="",IF(AK130="","",VALUE(('一覧表'!CA135)&amp;('一覧表'!BA135))),VALUE(('一覧表'!AX135)&amp;('一覧表'!X135)))</f>
      </c>
      <c r="AM130" s="172">
        <f>IF(AJ130="",IF(AK130="","",VALUE(RIGHT('一覧表'!BZ135,1))),VALUE(RIGHT('一覧表'!AW135,1)))</f>
      </c>
      <c r="AN130" s="172">
        <f>IF(AJ130="",IF(AK130="","",VALUE(('一覧表'!CA135))),VALUE(('一覧表'!AX135)))</f>
      </c>
      <c r="AO130" s="172">
        <f>IF(AL130="","",VLOOKUP(AL130,'リレー個票'!$AG$1:$AK$24,5))</f>
      </c>
      <c r="AP130" s="172">
        <f t="shared" si="8"/>
      </c>
      <c r="AQ130" s="174">
        <f t="shared" si="9"/>
      </c>
    </row>
    <row r="131" spans="2:43" ht="15">
      <c r="B131" s="44">
        <v>126</v>
      </c>
      <c r="C131" s="13">
        <f>IF('一覧表'!E136="","",'[1]所属'!$E$4)</f>
      </c>
      <c r="D131" s="14"/>
      <c r="E131" s="33"/>
      <c r="F131" s="33">
        <f>IF('一覧表'!E136="","",'一覧表'!D136)</f>
      </c>
      <c r="G131" s="14">
        <f>'一覧表'!E136</f>
      </c>
      <c r="H131" s="14">
        <f>IF('一覧表'!E136="","",ASC('[3]選手名簿'!$H132))</f>
      </c>
      <c r="I131" s="14">
        <f t="shared" si="5"/>
      </c>
      <c r="J131" s="14">
        <f>IF('一覧表'!G136="男",1,IF('一覧表'!G136="女",2,""))</f>
      </c>
      <c r="K131" s="14">
        <f>'一覧表'!H136</f>
      </c>
      <c r="L131" s="14">
        <f>IF('一覧表'!E136="","",'[3]選手名簿'!$K132)</f>
      </c>
      <c r="M131" s="14">
        <f>IF('一覧表'!E136="","",CONCATENATE('[3]選手名簿'!$L132,'[3]選手名簿'!$M132))</f>
      </c>
      <c r="N131" s="14">
        <f>IF('一覧表'!E136="","",'[1]所属'!$F$4)</f>
      </c>
      <c r="O131" s="46">
        <f>IF('一覧表'!E136="","",23)</f>
      </c>
      <c r="P131" s="14">
        <f>'一覧表'!K136</f>
      </c>
      <c r="Q131" s="14">
        <f>IF(P131="","",'一覧表'!L136)</f>
      </c>
      <c r="R131" s="14"/>
      <c r="S131" s="14">
        <f t="shared" si="6"/>
      </c>
      <c r="T131" s="14">
        <f>'一覧表'!N136</f>
      </c>
      <c r="U131" s="14">
        <f>IF(T131="","",'一覧表'!O136)</f>
      </c>
      <c r="V131" s="14"/>
      <c r="W131" s="14">
        <f t="shared" si="7"/>
      </c>
      <c r="X131" s="14"/>
      <c r="Y131" s="14"/>
      <c r="Z131" s="14"/>
      <c r="AA131" s="14"/>
      <c r="AB131" s="14">
        <f>'一覧表'!AX136</f>
      </c>
      <c r="AC131" s="14"/>
      <c r="AD131" s="14"/>
      <c r="AE131" s="14"/>
      <c r="AF131" s="14">
        <f>'一覧表'!CA136</f>
      </c>
      <c r="AG131" s="14"/>
      <c r="AH131" s="34"/>
      <c r="AI131" s="15"/>
      <c r="AJ131" s="172">
        <f>IF('一覧表'!V136="","",'一覧表'!V136)</f>
      </c>
      <c r="AK131" s="172">
        <f>IF('一覧表'!AY136="","",'一覧表'!AY136)</f>
      </c>
      <c r="AL131" s="173">
        <f>IF(AJ131="",IF(AK131="","",VALUE(('一覧表'!CA136)&amp;('一覧表'!BA136))),VALUE(('一覧表'!AX136)&amp;('一覧表'!X136)))</f>
      </c>
      <c r="AM131" s="172">
        <f>IF(AJ131="",IF(AK131="","",VALUE(RIGHT('一覧表'!BZ136,1))),VALUE(RIGHT('一覧表'!AW136,1)))</f>
      </c>
      <c r="AN131" s="172">
        <f>IF(AJ131="",IF(AK131="","",VALUE(('一覧表'!CA136))),VALUE(('一覧表'!AX136)))</f>
      </c>
      <c r="AO131" s="172">
        <f>IF(AL131="","",VLOOKUP(AL131,'リレー個票'!$AG$1:$AK$24,5))</f>
      </c>
      <c r="AP131" s="172">
        <f t="shared" si="8"/>
      </c>
      <c r="AQ131" s="174">
        <f t="shared" si="9"/>
      </c>
    </row>
    <row r="132" spans="2:43" ht="15">
      <c r="B132" s="44">
        <v>127</v>
      </c>
      <c r="C132" s="13">
        <f>IF('一覧表'!E137="","",'[1]所属'!$E$4)</f>
      </c>
      <c r="D132" s="14"/>
      <c r="E132" s="33"/>
      <c r="F132" s="33">
        <f>IF('一覧表'!E137="","",'一覧表'!D137)</f>
      </c>
      <c r="G132" s="14">
        <f>'一覧表'!E137</f>
      </c>
      <c r="H132" s="14">
        <f>IF('一覧表'!E137="","",ASC('[3]選手名簿'!$H133))</f>
      </c>
      <c r="I132" s="14">
        <f t="shared" si="5"/>
      </c>
      <c r="J132" s="14">
        <f>IF('一覧表'!G137="男",1,IF('一覧表'!G137="女",2,""))</f>
      </c>
      <c r="K132" s="14">
        <f>'一覧表'!H137</f>
      </c>
      <c r="L132" s="14">
        <f>IF('一覧表'!E137="","",'[3]選手名簿'!$K133)</f>
      </c>
      <c r="M132" s="14">
        <f>IF('一覧表'!E137="","",CONCATENATE('[3]選手名簿'!$L133,'[3]選手名簿'!$M133))</f>
      </c>
      <c r="N132" s="14">
        <f>IF('一覧表'!E137="","",'[1]所属'!$F$4)</f>
      </c>
      <c r="O132" s="46">
        <f>IF('一覧表'!E137="","",23)</f>
      </c>
      <c r="P132" s="14">
        <f>'一覧表'!K137</f>
      </c>
      <c r="Q132" s="14">
        <f>IF(P132="","",'一覧表'!L137)</f>
      </c>
      <c r="R132" s="14"/>
      <c r="S132" s="14">
        <f t="shared" si="6"/>
      </c>
      <c r="T132" s="14">
        <f>'一覧表'!N137</f>
      </c>
      <c r="U132" s="14">
        <f>IF(T132="","",'一覧表'!O137)</f>
      </c>
      <c r="V132" s="14"/>
      <c r="W132" s="14">
        <f t="shared" si="7"/>
      </c>
      <c r="X132" s="14"/>
      <c r="Y132" s="14"/>
      <c r="Z132" s="14"/>
      <c r="AA132" s="14"/>
      <c r="AB132" s="14">
        <f>'一覧表'!AX137</f>
      </c>
      <c r="AC132" s="14"/>
      <c r="AD132" s="14"/>
      <c r="AE132" s="14"/>
      <c r="AF132" s="14">
        <f>'一覧表'!CA137</f>
      </c>
      <c r="AG132" s="14"/>
      <c r="AH132" s="34"/>
      <c r="AI132" s="15"/>
      <c r="AJ132" s="172">
        <f>IF('一覧表'!V137="","",'一覧表'!V137)</f>
      </c>
      <c r="AK132" s="172">
        <f>IF('一覧表'!AY137="","",'一覧表'!AY137)</f>
      </c>
      <c r="AL132" s="173">
        <f>IF(AJ132="",IF(AK132="","",VALUE(('一覧表'!CA137)&amp;('一覧表'!BA137))),VALUE(('一覧表'!AX137)&amp;('一覧表'!X137)))</f>
      </c>
      <c r="AM132" s="172">
        <f>IF(AJ132="",IF(AK132="","",VALUE(RIGHT('一覧表'!BZ137,1))),VALUE(RIGHT('一覧表'!AW137,1)))</f>
      </c>
      <c r="AN132" s="172">
        <f>IF(AJ132="",IF(AK132="","",VALUE(('一覧表'!CA137))),VALUE(('一覧表'!AX137)))</f>
      </c>
      <c r="AO132" s="172">
        <f>IF(AL132="","",VLOOKUP(AL132,'リレー個票'!$AG$1:$AK$24,5))</f>
      </c>
      <c r="AP132" s="172">
        <f t="shared" si="8"/>
      </c>
      <c r="AQ132" s="174">
        <f t="shared" si="9"/>
      </c>
    </row>
    <row r="133" spans="2:43" ht="15">
      <c r="B133" s="44">
        <v>128</v>
      </c>
      <c r="C133" s="13">
        <f>IF('一覧表'!E138="","",'[1]所属'!$E$4)</f>
      </c>
      <c r="D133" s="14"/>
      <c r="E133" s="33"/>
      <c r="F133" s="33">
        <f>IF('一覧表'!E138="","",'一覧表'!D138)</f>
      </c>
      <c r="G133" s="14">
        <f>'一覧表'!E138</f>
      </c>
      <c r="H133" s="14">
        <f>IF('一覧表'!E138="","",ASC('[3]選手名簿'!$H134))</f>
      </c>
      <c r="I133" s="14">
        <f t="shared" si="5"/>
      </c>
      <c r="J133" s="14">
        <f>IF('一覧表'!G138="男",1,IF('一覧表'!G138="女",2,""))</f>
      </c>
      <c r="K133" s="14">
        <f>'一覧表'!H138</f>
      </c>
      <c r="L133" s="14">
        <f>IF('一覧表'!E138="","",'[3]選手名簿'!$K134)</f>
      </c>
      <c r="M133" s="14">
        <f>IF('一覧表'!E138="","",CONCATENATE('[3]選手名簿'!$L134,'[3]選手名簿'!$M134))</f>
      </c>
      <c r="N133" s="14">
        <f>IF('一覧表'!E138="","",'[1]所属'!$F$4)</f>
      </c>
      <c r="O133" s="46">
        <f>IF('一覧表'!E138="","",23)</f>
      </c>
      <c r="P133" s="14">
        <f>'一覧表'!K138</f>
      </c>
      <c r="Q133" s="14">
        <f>IF(P133="","",'一覧表'!L138)</f>
      </c>
      <c r="R133" s="14"/>
      <c r="S133" s="14">
        <f t="shared" si="6"/>
      </c>
      <c r="T133" s="14">
        <f>'一覧表'!N138</f>
      </c>
      <c r="U133" s="14">
        <f>IF(T133="","",'一覧表'!O138)</f>
      </c>
      <c r="V133" s="14"/>
      <c r="W133" s="14">
        <f t="shared" si="7"/>
      </c>
      <c r="X133" s="14"/>
      <c r="Y133" s="14"/>
      <c r="Z133" s="14"/>
      <c r="AA133" s="14"/>
      <c r="AB133" s="14">
        <f>'一覧表'!AX138</f>
      </c>
      <c r="AC133" s="14"/>
      <c r="AD133" s="14"/>
      <c r="AE133" s="14"/>
      <c r="AF133" s="14">
        <f>'一覧表'!CA138</f>
      </c>
      <c r="AG133" s="14"/>
      <c r="AH133" s="34"/>
      <c r="AI133" s="15"/>
      <c r="AJ133" s="172">
        <f>IF('一覧表'!V138="","",'一覧表'!V138)</f>
      </c>
      <c r="AK133" s="172">
        <f>IF('一覧表'!AY138="","",'一覧表'!AY138)</f>
      </c>
      <c r="AL133" s="173">
        <f>IF(AJ133="",IF(AK133="","",VALUE(('一覧表'!CA138)&amp;('一覧表'!BA138))),VALUE(('一覧表'!AX138)&amp;('一覧表'!X138)))</f>
      </c>
      <c r="AM133" s="172">
        <f>IF(AJ133="",IF(AK133="","",VALUE(RIGHT('一覧表'!BZ138,1))),VALUE(RIGHT('一覧表'!AW138,1)))</f>
      </c>
      <c r="AN133" s="172">
        <f>IF(AJ133="",IF(AK133="","",VALUE(('一覧表'!CA138))),VALUE(('一覧表'!AX138)))</f>
      </c>
      <c r="AO133" s="172">
        <f>IF(AL133="","",VLOOKUP(AL133,'リレー個票'!$AG$1:$AK$24,5))</f>
      </c>
      <c r="AP133" s="172">
        <f t="shared" si="8"/>
      </c>
      <c r="AQ133" s="174">
        <f t="shared" si="9"/>
      </c>
    </row>
    <row r="134" spans="2:43" ht="15">
      <c r="B134" s="44">
        <v>129</v>
      </c>
      <c r="C134" s="13">
        <f>IF('一覧表'!E139="","",'[1]所属'!$E$4)</f>
      </c>
      <c r="D134" s="14"/>
      <c r="E134" s="33"/>
      <c r="F134" s="33">
        <f>IF('一覧表'!E139="","",'一覧表'!D139)</f>
      </c>
      <c r="G134" s="14">
        <f>'一覧表'!E139</f>
      </c>
      <c r="H134" s="14">
        <f>IF('一覧表'!E139="","",ASC('[3]選手名簿'!$H135))</f>
      </c>
      <c r="I134" s="14">
        <f aca="true" t="shared" si="10" ref="I134:I155">G134</f>
      </c>
      <c r="J134" s="14">
        <f>IF('一覧表'!G139="男",1,IF('一覧表'!G139="女",2,""))</f>
      </c>
      <c r="K134" s="14">
        <f>'一覧表'!H139</f>
      </c>
      <c r="L134" s="14">
        <f>IF('一覧表'!E139="","",'[3]選手名簿'!$K135)</f>
      </c>
      <c r="M134" s="14">
        <f>IF('一覧表'!E139="","",CONCATENATE('[3]選手名簿'!$L135,'[3]選手名簿'!$M135))</f>
      </c>
      <c r="N134" s="14">
        <f>IF('一覧表'!E139="","",'[1]所属'!$F$4)</f>
      </c>
      <c r="O134" s="46">
        <f>IF('一覧表'!E139="","",23)</f>
      </c>
      <c r="P134" s="14">
        <f>'一覧表'!K139</f>
      </c>
      <c r="Q134" s="14">
        <f>IF(P134="","",'一覧表'!L139)</f>
      </c>
      <c r="R134" s="14"/>
      <c r="S134" s="14">
        <f t="shared" si="6"/>
      </c>
      <c r="T134" s="14">
        <f>'一覧表'!N139</f>
      </c>
      <c r="U134" s="14">
        <f>IF(T134="","",'一覧表'!O139)</f>
      </c>
      <c r="V134" s="14"/>
      <c r="W134" s="14">
        <f t="shared" si="7"/>
      </c>
      <c r="X134" s="14"/>
      <c r="Y134" s="14"/>
      <c r="Z134" s="14"/>
      <c r="AA134" s="14"/>
      <c r="AB134" s="14">
        <f>'一覧表'!AX139</f>
      </c>
      <c r="AC134" s="14"/>
      <c r="AD134" s="14"/>
      <c r="AE134" s="14"/>
      <c r="AF134" s="14">
        <f>'一覧表'!CA139</f>
      </c>
      <c r="AG134" s="14"/>
      <c r="AH134" s="34"/>
      <c r="AI134" s="15"/>
      <c r="AJ134" s="172">
        <f>IF('一覧表'!V139="","",'一覧表'!V139)</f>
      </c>
      <c r="AK134" s="172">
        <f>IF('一覧表'!AY139="","",'一覧表'!AY139)</f>
      </c>
      <c r="AL134" s="173">
        <f>IF(AJ134="",IF(AK134="","",VALUE(('一覧表'!CA139)&amp;('一覧表'!BA139))),VALUE(('一覧表'!AX139)&amp;('一覧表'!X139)))</f>
      </c>
      <c r="AM134" s="172">
        <f>IF(AJ134="",IF(AK134="","",VALUE(RIGHT('一覧表'!BZ139,1))),VALUE(RIGHT('一覧表'!AW139,1)))</f>
      </c>
      <c r="AN134" s="172">
        <f>IF(AJ134="",IF(AK134="","",VALUE(('一覧表'!CA139))),VALUE(('一覧表'!AX139)))</f>
      </c>
      <c r="AO134" s="172">
        <f>IF(AL134="","",VLOOKUP(AL134,'リレー個票'!$AG$1:$AK$24,5))</f>
      </c>
      <c r="AP134" s="172">
        <f t="shared" si="8"/>
      </c>
      <c r="AQ134" s="174">
        <f t="shared" si="9"/>
      </c>
    </row>
    <row r="135" spans="2:43" ht="15">
      <c r="B135" s="44">
        <v>130</v>
      </c>
      <c r="C135" s="13">
        <f>IF('一覧表'!E140="","",'[1]所属'!$E$4)</f>
      </c>
      <c r="D135" s="14"/>
      <c r="E135" s="33"/>
      <c r="F135" s="33">
        <f>IF('一覧表'!E140="","",'一覧表'!D140)</f>
      </c>
      <c r="G135" s="14">
        <f>'一覧表'!E140</f>
      </c>
      <c r="H135" s="14">
        <f>IF('一覧表'!E140="","",ASC('[3]選手名簿'!$H136))</f>
      </c>
      <c r="I135" s="14">
        <f t="shared" si="10"/>
      </c>
      <c r="J135" s="14">
        <f>IF('一覧表'!G140="男",1,IF('一覧表'!G140="女",2,""))</f>
      </c>
      <c r="K135" s="14">
        <f>'一覧表'!H140</f>
      </c>
      <c r="L135" s="14">
        <f>IF('一覧表'!E140="","",'[3]選手名簿'!$K136)</f>
      </c>
      <c r="M135" s="14">
        <f>IF('一覧表'!E140="","",CONCATENATE('[3]選手名簿'!$L136,'[3]選手名簿'!$M136))</f>
      </c>
      <c r="N135" s="14">
        <f>IF('一覧表'!E140="","",'[1]所属'!$F$4)</f>
      </c>
      <c r="O135" s="46">
        <f>IF('一覧表'!E140="","",23)</f>
      </c>
      <c r="P135" s="14">
        <f>'一覧表'!K140</f>
      </c>
      <c r="Q135" s="14">
        <f>IF(P135="","",'一覧表'!L140)</f>
      </c>
      <c r="R135" s="14"/>
      <c r="S135" s="14">
        <f aca="true" t="shared" si="11" ref="S135:S155">IF(P135="","",2)</f>
      </c>
      <c r="T135" s="14">
        <f>'一覧表'!N140</f>
      </c>
      <c r="U135" s="14">
        <f>IF(T135="","",'一覧表'!O140)</f>
      </c>
      <c r="V135" s="14"/>
      <c r="W135" s="14">
        <f aca="true" t="shared" si="12" ref="W135:W155">IF(T135="","",2)</f>
      </c>
      <c r="X135" s="14"/>
      <c r="Y135" s="14"/>
      <c r="Z135" s="14"/>
      <c r="AA135" s="14"/>
      <c r="AB135" s="14">
        <f>'一覧表'!AX140</f>
      </c>
      <c r="AC135" s="14"/>
      <c r="AD135" s="14"/>
      <c r="AE135" s="14"/>
      <c r="AF135" s="14">
        <f>'一覧表'!CA140</f>
      </c>
      <c r="AG135" s="14"/>
      <c r="AH135" s="34"/>
      <c r="AI135" s="15"/>
      <c r="AJ135" s="172">
        <f>IF('一覧表'!V140="","",'一覧表'!V140)</f>
      </c>
      <c r="AK135" s="172">
        <f>IF('一覧表'!AY140="","",'一覧表'!AY140)</f>
      </c>
      <c r="AL135" s="173">
        <f>IF(AJ135="",IF(AK135="","",VALUE(('一覧表'!CA140)&amp;('一覧表'!BA140))),VALUE(('一覧表'!AX140)&amp;('一覧表'!X140)))</f>
      </c>
      <c r="AM135" s="172">
        <f>IF(AJ135="",IF(AK135="","",VALUE(RIGHT('一覧表'!BZ140,1))),VALUE(RIGHT('一覧表'!AW140,1)))</f>
      </c>
      <c r="AN135" s="172">
        <f>IF(AJ135="",IF(AK135="","",VALUE(('一覧表'!CA140))),VALUE(('一覧表'!AX140)))</f>
      </c>
      <c r="AO135" s="172">
        <f>IF(AL135="","",VLOOKUP(AL135,'リレー個票'!$AG$1:$AK$24,5))</f>
      </c>
      <c r="AP135" s="172">
        <f aca="true" t="shared" si="13" ref="AP135:AP155">IF(AL135="","",0)</f>
      </c>
      <c r="AQ135" s="174">
        <f aca="true" t="shared" si="14" ref="AQ135:AQ155">IF(AL135="","",IF(AO135="",0,2))</f>
      </c>
    </row>
    <row r="136" spans="2:43" ht="15">
      <c r="B136" s="44">
        <v>131</v>
      </c>
      <c r="C136" s="13">
        <f>IF('一覧表'!E141="","",'[1]所属'!$E$4)</f>
      </c>
      <c r="D136" s="14"/>
      <c r="E136" s="33"/>
      <c r="F136" s="33">
        <f>IF('一覧表'!E141="","",'一覧表'!D141)</f>
      </c>
      <c r="G136" s="14">
        <f>'一覧表'!E141</f>
      </c>
      <c r="H136" s="14">
        <f>IF('一覧表'!E141="","",ASC('[3]選手名簿'!$H137))</f>
      </c>
      <c r="I136" s="14">
        <f t="shared" si="10"/>
      </c>
      <c r="J136" s="14">
        <f>IF('一覧表'!G141="男",1,IF('一覧表'!G141="女",2,""))</f>
      </c>
      <c r="K136" s="14">
        <f>'一覧表'!H141</f>
      </c>
      <c r="L136" s="14">
        <f>IF('一覧表'!E141="","",'[3]選手名簿'!$K137)</f>
      </c>
      <c r="M136" s="14">
        <f>IF('一覧表'!E141="","",CONCATENATE('[3]選手名簿'!$L137,'[3]選手名簿'!$M137))</f>
      </c>
      <c r="N136" s="14">
        <f>IF('一覧表'!E141="","",'[1]所属'!$F$4)</f>
      </c>
      <c r="O136" s="46">
        <f>IF('一覧表'!E141="","",23)</f>
      </c>
      <c r="P136" s="14">
        <f>'一覧表'!K141</f>
      </c>
      <c r="Q136" s="14">
        <f>IF(P136="","",'一覧表'!L141)</f>
      </c>
      <c r="R136" s="14"/>
      <c r="S136" s="14">
        <f t="shared" si="11"/>
      </c>
      <c r="T136" s="14">
        <f>'一覧表'!N141</f>
      </c>
      <c r="U136" s="14">
        <f>IF(T136="","",'一覧表'!O141)</f>
      </c>
      <c r="V136" s="14"/>
      <c r="W136" s="14">
        <f t="shared" si="12"/>
      </c>
      <c r="X136" s="14"/>
      <c r="Y136" s="14"/>
      <c r="Z136" s="14"/>
      <c r="AA136" s="14"/>
      <c r="AB136" s="14">
        <f>'一覧表'!AX141</f>
      </c>
      <c r="AC136" s="14"/>
      <c r="AD136" s="14"/>
      <c r="AE136" s="14"/>
      <c r="AF136" s="14">
        <f>'一覧表'!CA141</f>
      </c>
      <c r="AG136" s="14"/>
      <c r="AH136" s="34"/>
      <c r="AI136" s="15"/>
      <c r="AJ136" s="172">
        <f>IF('一覧表'!V141="","",'一覧表'!V141)</f>
      </c>
      <c r="AK136" s="172">
        <f>IF('一覧表'!AY141="","",'一覧表'!AY141)</f>
      </c>
      <c r="AL136" s="173">
        <f>IF(AJ136="",IF(AK136="","",VALUE(('一覧表'!CA141)&amp;('一覧表'!BA141))),VALUE(('一覧表'!AX141)&amp;('一覧表'!X141)))</f>
      </c>
      <c r="AM136" s="172">
        <f>IF(AJ136="",IF(AK136="","",VALUE(RIGHT('一覧表'!BZ141,1))),VALUE(RIGHT('一覧表'!AW141,1)))</f>
      </c>
      <c r="AN136" s="172">
        <f>IF(AJ136="",IF(AK136="","",VALUE(('一覧表'!CA141))),VALUE(('一覧表'!AX141)))</f>
      </c>
      <c r="AO136" s="172">
        <f>IF(AL136="","",VLOOKUP(AL136,'リレー個票'!$AG$1:$AK$24,5))</f>
      </c>
      <c r="AP136" s="172">
        <f t="shared" si="13"/>
      </c>
      <c r="AQ136" s="174">
        <f t="shared" si="14"/>
      </c>
    </row>
    <row r="137" spans="2:43" ht="15">
      <c r="B137" s="44">
        <v>132</v>
      </c>
      <c r="C137" s="13">
        <f>IF('一覧表'!E142="","",'[1]所属'!$E$4)</f>
      </c>
      <c r="D137" s="14"/>
      <c r="E137" s="33"/>
      <c r="F137" s="33">
        <f>IF('一覧表'!E142="","",'一覧表'!D142)</f>
      </c>
      <c r="G137" s="14">
        <f>'一覧表'!E142</f>
      </c>
      <c r="H137" s="14">
        <f>IF('一覧表'!E142="","",ASC('[3]選手名簿'!$H138))</f>
      </c>
      <c r="I137" s="14">
        <f t="shared" si="10"/>
      </c>
      <c r="J137" s="14">
        <f>IF('一覧表'!G142="男",1,IF('一覧表'!G142="女",2,""))</f>
      </c>
      <c r="K137" s="14">
        <f>'一覧表'!H142</f>
      </c>
      <c r="L137" s="14">
        <f>IF('一覧表'!E142="","",'[3]選手名簿'!$K138)</f>
      </c>
      <c r="M137" s="14">
        <f>IF('一覧表'!E142="","",CONCATENATE('[3]選手名簿'!$L138,'[3]選手名簿'!$M138))</f>
      </c>
      <c r="N137" s="14">
        <f>IF('一覧表'!E142="","",'[1]所属'!$F$4)</f>
      </c>
      <c r="O137" s="46">
        <f>IF('一覧表'!E142="","",23)</f>
      </c>
      <c r="P137" s="14">
        <f>'一覧表'!K142</f>
      </c>
      <c r="Q137" s="14">
        <f>IF(P137="","",'一覧表'!L142)</f>
      </c>
      <c r="R137" s="14"/>
      <c r="S137" s="14">
        <f t="shared" si="11"/>
      </c>
      <c r="T137" s="14">
        <f>'一覧表'!N142</f>
      </c>
      <c r="U137" s="14">
        <f>IF(T137="","",'一覧表'!O142)</f>
      </c>
      <c r="V137" s="14"/>
      <c r="W137" s="14">
        <f t="shared" si="12"/>
      </c>
      <c r="X137" s="14"/>
      <c r="Y137" s="14"/>
      <c r="Z137" s="14"/>
      <c r="AA137" s="14"/>
      <c r="AB137" s="14">
        <f>'一覧表'!AX142</f>
      </c>
      <c r="AC137" s="14"/>
      <c r="AD137" s="14"/>
      <c r="AE137" s="14"/>
      <c r="AF137" s="14">
        <f>'一覧表'!CA142</f>
      </c>
      <c r="AG137" s="14"/>
      <c r="AH137" s="34"/>
      <c r="AI137" s="15"/>
      <c r="AJ137" s="172">
        <f>IF('一覧表'!V142="","",'一覧表'!V142)</f>
      </c>
      <c r="AK137" s="172">
        <f>IF('一覧表'!AY142="","",'一覧表'!AY142)</f>
      </c>
      <c r="AL137" s="173">
        <f>IF(AJ137="",IF(AK137="","",VALUE(('一覧表'!CA142)&amp;('一覧表'!BA142))),VALUE(('一覧表'!AX142)&amp;('一覧表'!X142)))</f>
      </c>
      <c r="AM137" s="172">
        <f>IF(AJ137="",IF(AK137="","",VALUE(RIGHT('一覧表'!BZ142,1))),VALUE(RIGHT('一覧表'!AW142,1)))</f>
      </c>
      <c r="AN137" s="172">
        <f>IF(AJ137="",IF(AK137="","",VALUE(('一覧表'!CA142))),VALUE(('一覧表'!AX142)))</f>
      </c>
      <c r="AO137" s="172">
        <f>IF(AL137="","",VLOOKUP(AL137,'リレー個票'!$AG$1:$AK$24,5))</f>
      </c>
      <c r="AP137" s="172">
        <f t="shared" si="13"/>
      </c>
      <c r="AQ137" s="174">
        <f t="shared" si="14"/>
      </c>
    </row>
    <row r="138" spans="2:43" ht="15">
      <c r="B138" s="44">
        <v>133</v>
      </c>
      <c r="C138" s="13">
        <f>IF('一覧表'!E143="","",'[1]所属'!$E$4)</f>
      </c>
      <c r="D138" s="14"/>
      <c r="E138" s="33"/>
      <c r="F138" s="33">
        <f>IF('一覧表'!E143="","",'一覧表'!D143)</f>
      </c>
      <c r="G138" s="14">
        <f>'一覧表'!E143</f>
      </c>
      <c r="H138" s="14">
        <f>IF('一覧表'!E143="","",ASC('[3]選手名簿'!$H139))</f>
      </c>
      <c r="I138" s="14">
        <f t="shared" si="10"/>
      </c>
      <c r="J138" s="14">
        <f>IF('一覧表'!G143="男",1,IF('一覧表'!G143="女",2,""))</f>
      </c>
      <c r="K138" s="14">
        <f>'一覧表'!H143</f>
      </c>
      <c r="L138" s="14">
        <f>IF('一覧表'!E143="","",'[3]選手名簿'!$K139)</f>
      </c>
      <c r="M138" s="14">
        <f>IF('一覧表'!E143="","",CONCATENATE('[3]選手名簿'!$L139,'[3]選手名簿'!$M139))</f>
      </c>
      <c r="N138" s="14">
        <f>IF('一覧表'!E143="","",'[1]所属'!$F$4)</f>
      </c>
      <c r="O138" s="46">
        <f>IF('一覧表'!E143="","",23)</f>
      </c>
      <c r="P138" s="14">
        <f>'一覧表'!K143</f>
      </c>
      <c r="Q138" s="14">
        <f>IF(P138="","",'一覧表'!L143)</f>
      </c>
      <c r="R138" s="14"/>
      <c r="S138" s="14">
        <f t="shared" si="11"/>
      </c>
      <c r="T138" s="14">
        <f>'一覧表'!N143</f>
      </c>
      <c r="U138" s="14">
        <f>IF(T138="","",'一覧表'!O143)</f>
      </c>
      <c r="V138" s="14"/>
      <c r="W138" s="14">
        <f t="shared" si="12"/>
      </c>
      <c r="X138" s="14"/>
      <c r="Y138" s="14"/>
      <c r="Z138" s="14"/>
      <c r="AA138" s="14"/>
      <c r="AB138" s="14">
        <f>'一覧表'!AX143</f>
      </c>
      <c r="AC138" s="14"/>
      <c r="AD138" s="14"/>
      <c r="AE138" s="14"/>
      <c r="AF138" s="14">
        <f>'一覧表'!CA143</f>
      </c>
      <c r="AG138" s="14"/>
      <c r="AH138" s="34"/>
      <c r="AI138" s="15"/>
      <c r="AJ138" s="172">
        <f>IF('一覧表'!V143="","",'一覧表'!V143)</f>
      </c>
      <c r="AK138" s="172">
        <f>IF('一覧表'!AY143="","",'一覧表'!AY143)</f>
      </c>
      <c r="AL138" s="173">
        <f>IF(AJ138="",IF(AK138="","",VALUE(('一覧表'!CA143)&amp;('一覧表'!BA143))),VALUE(('一覧表'!AX143)&amp;('一覧表'!X143)))</f>
      </c>
      <c r="AM138" s="172">
        <f>IF(AJ138="",IF(AK138="","",VALUE(RIGHT('一覧表'!BZ143,1))),VALUE(RIGHT('一覧表'!AW143,1)))</f>
      </c>
      <c r="AN138" s="172">
        <f>IF(AJ138="",IF(AK138="","",VALUE(('一覧表'!CA143))),VALUE(('一覧表'!AX143)))</f>
      </c>
      <c r="AO138" s="172">
        <f>IF(AL138="","",VLOOKUP(AL138,'リレー個票'!$AG$1:$AK$24,5))</f>
      </c>
      <c r="AP138" s="172">
        <f t="shared" si="13"/>
      </c>
      <c r="AQ138" s="174">
        <f t="shared" si="14"/>
      </c>
    </row>
    <row r="139" spans="2:43" ht="15">
      <c r="B139" s="44">
        <v>134</v>
      </c>
      <c r="C139" s="13">
        <f>IF('一覧表'!E144="","",'[1]所属'!$E$4)</f>
      </c>
      <c r="D139" s="14"/>
      <c r="E139" s="33"/>
      <c r="F139" s="33">
        <f>IF('一覧表'!E144="","",'一覧表'!D144)</f>
      </c>
      <c r="G139" s="14">
        <f>'一覧表'!E144</f>
      </c>
      <c r="H139" s="14">
        <f>IF('一覧表'!E144="","",ASC('[3]選手名簿'!$H140))</f>
      </c>
      <c r="I139" s="14">
        <f t="shared" si="10"/>
      </c>
      <c r="J139" s="14">
        <f>IF('一覧表'!G144="男",1,IF('一覧表'!G144="女",2,""))</f>
      </c>
      <c r="K139" s="14">
        <f>'一覧表'!H144</f>
      </c>
      <c r="L139" s="14">
        <f>IF('一覧表'!E144="","",'[3]選手名簿'!$K140)</f>
      </c>
      <c r="M139" s="14">
        <f>IF('一覧表'!E144="","",CONCATENATE('[3]選手名簿'!$L140,'[3]選手名簿'!$M140))</f>
      </c>
      <c r="N139" s="14">
        <f>IF('一覧表'!E144="","",'[1]所属'!$F$4)</f>
      </c>
      <c r="O139" s="46">
        <f>IF('一覧表'!E144="","",23)</f>
      </c>
      <c r="P139" s="14">
        <f>'一覧表'!K144</f>
      </c>
      <c r="Q139" s="14">
        <f>IF(P139="","",'一覧表'!L144)</f>
      </c>
      <c r="R139" s="14"/>
      <c r="S139" s="14">
        <f t="shared" si="11"/>
      </c>
      <c r="T139" s="14">
        <f>'一覧表'!N144</f>
      </c>
      <c r="U139" s="14">
        <f>IF(T139="","",'一覧表'!O144)</f>
      </c>
      <c r="V139" s="14"/>
      <c r="W139" s="14">
        <f t="shared" si="12"/>
      </c>
      <c r="X139" s="14"/>
      <c r="Y139" s="14"/>
      <c r="Z139" s="14"/>
      <c r="AA139" s="14"/>
      <c r="AB139" s="14">
        <f>'一覧表'!AX144</f>
      </c>
      <c r="AC139" s="14"/>
      <c r="AD139" s="14"/>
      <c r="AE139" s="14"/>
      <c r="AF139" s="14">
        <f>'一覧表'!CA144</f>
      </c>
      <c r="AG139" s="14"/>
      <c r="AH139" s="34"/>
      <c r="AI139" s="15"/>
      <c r="AJ139" s="172">
        <f>IF('一覧表'!V144="","",'一覧表'!V144)</f>
      </c>
      <c r="AK139" s="172">
        <f>IF('一覧表'!AY144="","",'一覧表'!AY144)</f>
      </c>
      <c r="AL139" s="173">
        <f>IF(AJ139="",IF(AK139="","",VALUE(('一覧表'!CA144)&amp;('一覧表'!BA144))),VALUE(('一覧表'!AX144)&amp;('一覧表'!X144)))</f>
      </c>
      <c r="AM139" s="172">
        <f>IF(AJ139="",IF(AK139="","",VALUE(RIGHT('一覧表'!BZ144,1))),VALUE(RIGHT('一覧表'!AW144,1)))</f>
      </c>
      <c r="AN139" s="172">
        <f>IF(AJ139="",IF(AK139="","",VALUE(('一覧表'!CA144))),VALUE(('一覧表'!AX144)))</f>
      </c>
      <c r="AO139" s="172">
        <f>IF(AL139="","",VLOOKUP(AL139,'リレー個票'!$AG$1:$AK$24,5))</f>
      </c>
      <c r="AP139" s="172">
        <f t="shared" si="13"/>
      </c>
      <c r="AQ139" s="174">
        <f t="shared" si="14"/>
      </c>
    </row>
    <row r="140" spans="2:43" ht="15">
      <c r="B140" s="44">
        <v>135</v>
      </c>
      <c r="C140" s="13">
        <f>IF('一覧表'!E145="","",'[1]所属'!$E$4)</f>
      </c>
      <c r="D140" s="14"/>
      <c r="E140" s="33"/>
      <c r="F140" s="33">
        <f>IF('一覧表'!E145="","",'一覧表'!D145)</f>
      </c>
      <c r="G140" s="14">
        <f>'一覧表'!E145</f>
      </c>
      <c r="H140" s="14">
        <f>IF('一覧表'!E145="","",ASC('[3]選手名簿'!$H141))</f>
      </c>
      <c r="I140" s="14">
        <f t="shared" si="10"/>
      </c>
      <c r="J140" s="14">
        <f>IF('一覧表'!G145="男",1,IF('一覧表'!G145="女",2,""))</f>
      </c>
      <c r="K140" s="14">
        <f>'一覧表'!H145</f>
      </c>
      <c r="L140" s="14">
        <f>IF('一覧表'!E145="","",'[3]選手名簿'!$K141)</f>
      </c>
      <c r="M140" s="14">
        <f>IF('一覧表'!E145="","",CONCATENATE('[3]選手名簿'!$L141,'[3]選手名簿'!$M141))</f>
      </c>
      <c r="N140" s="14">
        <f>IF('一覧表'!E145="","",'[1]所属'!$F$4)</f>
      </c>
      <c r="O140" s="46">
        <f>IF('一覧表'!E145="","",23)</f>
      </c>
      <c r="P140" s="14">
        <f>'一覧表'!K145</f>
      </c>
      <c r="Q140" s="14">
        <f>IF(P140="","",'一覧表'!L145)</f>
      </c>
      <c r="R140" s="14"/>
      <c r="S140" s="14">
        <f t="shared" si="11"/>
      </c>
      <c r="T140" s="14">
        <f>'一覧表'!N145</f>
      </c>
      <c r="U140" s="14">
        <f>IF(T140="","",'一覧表'!O145)</f>
      </c>
      <c r="V140" s="14"/>
      <c r="W140" s="14">
        <f t="shared" si="12"/>
      </c>
      <c r="X140" s="14"/>
      <c r="Y140" s="14"/>
      <c r="Z140" s="14"/>
      <c r="AA140" s="14"/>
      <c r="AB140" s="14">
        <f>'一覧表'!AX145</f>
      </c>
      <c r="AC140" s="14"/>
      <c r="AD140" s="14"/>
      <c r="AE140" s="14"/>
      <c r="AF140" s="14">
        <f>'一覧表'!CA145</f>
      </c>
      <c r="AG140" s="14"/>
      <c r="AH140" s="34"/>
      <c r="AI140" s="15"/>
      <c r="AJ140" s="172">
        <f>IF('一覧表'!V145="","",'一覧表'!V145)</f>
      </c>
      <c r="AK140" s="172">
        <f>IF('一覧表'!AY145="","",'一覧表'!AY145)</f>
      </c>
      <c r="AL140" s="173">
        <f>IF(AJ140="",IF(AK140="","",VALUE(('一覧表'!CA145)&amp;('一覧表'!BA145))),VALUE(('一覧表'!AX145)&amp;('一覧表'!X145)))</f>
      </c>
      <c r="AM140" s="172">
        <f>IF(AJ140="",IF(AK140="","",VALUE(RIGHT('一覧表'!BZ145,1))),VALUE(RIGHT('一覧表'!AW145,1)))</f>
      </c>
      <c r="AN140" s="172">
        <f>IF(AJ140="",IF(AK140="","",VALUE(('一覧表'!CA145))),VALUE(('一覧表'!AX145)))</f>
      </c>
      <c r="AO140" s="172">
        <f>IF(AL140="","",VLOOKUP(AL140,'リレー個票'!$AG$1:$AK$24,5))</f>
      </c>
      <c r="AP140" s="172">
        <f t="shared" si="13"/>
      </c>
      <c r="AQ140" s="174">
        <f t="shared" si="14"/>
      </c>
    </row>
    <row r="141" spans="2:43" ht="15">
      <c r="B141" s="44">
        <v>136</v>
      </c>
      <c r="C141" s="13">
        <f>IF('一覧表'!E146="","",'[1]所属'!$E$4)</f>
      </c>
      <c r="D141" s="14"/>
      <c r="E141" s="33"/>
      <c r="F141" s="33">
        <f>IF('一覧表'!E146="","",'一覧表'!D146)</f>
      </c>
      <c r="G141" s="14">
        <f>'一覧表'!E146</f>
      </c>
      <c r="H141" s="14">
        <f>IF('一覧表'!E146="","",ASC('[3]選手名簿'!$H142))</f>
      </c>
      <c r="I141" s="14">
        <f t="shared" si="10"/>
      </c>
      <c r="J141" s="14">
        <f>IF('一覧表'!G146="男",1,IF('一覧表'!G146="女",2,""))</f>
      </c>
      <c r="K141" s="14">
        <f>'一覧表'!H146</f>
      </c>
      <c r="L141" s="14">
        <f>IF('一覧表'!E146="","",'[3]選手名簿'!$K142)</f>
      </c>
      <c r="M141" s="14">
        <f>IF('一覧表'!E146="","",CONCATENATE('[3]選手名簿'!$L142,'[3]選手名簿'!$M142))</f>
      </c>
      <c r="N141" s="14">
        <f>IF('一覧表'!E146="","",'[1]所属'!$F$4)</f>
      </c>
      <c r="O141" s="46">
        <f>IF('一覧表'!E146="","",23)</f>
      </c>
      <c r="P141" s="14">
        <f>'一覧表'!K146</f>
      </c>
      <c r="Q141" s="14">
        <f>IF(P141="","",'一覧表'!L146)</f>
      </c>
      <c r="R141" s="14"/>
      <c r="S141" s="14">
        <f t="shared" si="11"/>
      </c>
      <c r="T141" s="14">
        <f>'一覧表'!N146</f>
      </c>
      <c r="U141" s="14">
        <f>IF(T141="","",'一覧表'!O146)</f>
      </c>
      <c r="V141" s="14"/>
      <c r="W141" s="14">
        <f t="shared" si="12"/>
      </c>
      <c r="X141" s="14"/>
      <c r="Y141" s="14"/>
      <c r="Z141" s="14"/>
      <c r="AA141" s="14"/>
      <c r="AB141" s="14">
        <f>'一覧表'!AX146</f>
      </c>
      <c r="AC141" s="14"/>
      <c r="AD141" s="14"/>
      <c r="AE141" s="14"/>
      <c r="AF141" s="14">
        <f>'一覧表'!CA146</f>
      </c>
      <c r="AG141" s="14"/>
      <c r="AH141" s="34"/>
      <c r="AI141" s="15"/>
      <c r="AJ141" s="172">
        <f>IF('一覧表'!V146="","",'一覧表'!V146)</f>
      </c>
      <c r="AK141" s="172">
        <f>IF('一覧表'!AY146="","",'一覧表'!AY146)</f>
      </c>
      <c r="AL141" s="173">
        <f>IF(AJ141="",IF(AK141="","",VALUE(('一覧表'!CA146)&amp;('一覧表'!BA146))),VALUE(('一覧表'!AX146)&amp;('一覧表'!X146)))</f>
      </c>
      <c r="AM141" s="172">
        <f>IF(AJ141="",IF(AK141="","",VALUE(RIGHT('一覧表'!BZ146,1))),VALUE(RIGHT('一覧表'!AW146,1)))</f>
      </c>
      <c r="AN141" s="172">
        <f>IF(AJ141="",IF(AK141="","",VALUE(('一覧表'!CA146))),VALUE(('一覧表'!AX146)))</f>
      </c>
      <c r="AO141" s="172">
        <f>IF(AL141="","",VLOOKUP(AL141,'リレー個票'!$AG$1:$AK$24,5))</f>
      </c>
      <c r="AP141" s="172">
        <f t="shared" si="13"/>
      </c>
      <c r="AQ141" s="174">
        <f t="shared" si="14"/>
      </c>
    </row>
    <row r="142" spans="2:43" ht="15">
      <c r="B142" s="44">
        <v>137</v>
      </c>
      <c r="C142" s="13">
        <f>IF('一覧表'!E147="","",'[1]所属'!$E$4)</f>
      </c>
      <c r="D142" s="14"/>
      <c r="E142" s="33"/>
      <c r="F142" s="33">
        <f>IF('一覧表'!E147="","",'一覧表'!D147)</f>
      </c>
      <c r="G142" s="14">
        <f>'一覧表'!E147</f>
      </c>
      <c r="H142" s="14">
        <f>IF('一覧表'!E147="","",ASC('[3]選手名簿'!$H143))</f>
      </c>
      <c r="I142" s="14">
        <f t="shared" si="10"/>
      </c>
      <c r="J142" s="14">
        <f>IF('一覧表'!G147="男",1,IF('一覧表'!G147="女",2,""))</f>
      </c>
      <c r="K142" s="14">
        <f>'一覧表'!H147</f>
      </c>
      <c r="L142" s="14">
        <f>IF('一覧表'!E147="","",'[3]選手名簿'!$K143)</f>
      </c>
      <c r="M142" s="14">
        <f>IF('一覧表'!E147="","",CONCATENATE('[3]選手名簿'!$L143,'[3]選手名簿'!$M143))</f>
      </c>
      <c r="N142" s="14">
        <f>IF('一覧表'!E147="","",'[1]所属'!$F$4)</f>
      </c>
      <c r="O142" s="46">
        <f>IF('一覧表'!E147="","",23)</f>
      </c>
      <c r="P142" s="14">
        <f>'一覧表'!K147</f>
      </c>
      <c r="Q142" s="14">
        <f>IF(P142="","",'一覧表'!L147)</f>
      </c>
      <c r="R142" s="14"/>
      <c r="S142" s="14">
        <f t="shared" si="11"/>
      </c>
      <c r="T142" s="14">
        <f>'一覧表'!N147</f>
      </c>
      <c r="U142" s="14">
        <f>IF(T142="","",'一覧表'!O147)</f>
      </c>
      <c r="V142" s="14"/>
      <c r="W142" s="14">
        <f t="shared" si="12"/>
      </c>
      <c r="X142" s="14"/>
      <c r="Y142" s="14"/>
      <c r="Z142" s="14"/>
      <c r="AA142" s="14"/>
      <c r="AB142" s="14">
        <f>'一覧表'!AX147</f>
      </c>
      <c r="AC142" s="14"/>
      <c r="AD142" s="14"/>
      <c r="AE142" s="14"/>
      <c r="AF142" s="14">
        <f>'一覧表'!CA147</f>
      </c>
      <c r="AG142" s="14"/>
      <c r="AH142" s="34"/>
      <c r="AI142" s="15"/>
      <c r="AJ142" s="172">
        <f>IF('一覧表'!V147="","",'一覧表'!V147)</f>
      </c>
      <c r="AK142" s="172">
        <f>IF('一覧表'!AY147="","",'一覧表'!AY147)</f>
      </c>
      <c r="AL142" s="173">
        <f>IF(AJ142="",IF(AK142="","",VALUE(('一覧表'!CA147)&amp;('一覧表'!BA147))),VALUE(('一覧表'!AX147)&amp;('一覧表'!X147)))</f>
      </c>
      <c r="AM142" s="172">
        <f>IF(AJ142="",IF(AK142="","",VALUE(RIGHT('一覧表'!BZ147,1))),VALUE(RIGHT('一覧表'!AW147,1)))</f>
      </c>
      <c r="AN142" s="172">
        <f>IF(AJ142="",IF(AK142="","",VALUE(('一覧表'!CA147))),VALUE(('一覧表'!AX147)))</f>
      </c>
      <c r="AO142" s="172">
        <f>IF(AL142="","",VLOOKUP(AL142,'リレー個票'!$AG$1:$AK$24,5))</f>
      </c>
      <c r="AP142" s="172">
        <f t="shared" si="13"/>
      </c>
      <c r="AQ142" s="174">
        <f t="shared" si="14"/>
      </c>
    </row>
    <row r="143" spans="2:43" ht="15">
      <c r="B143" s="44">
        <v>138</v>
      </c>
      <c r="C143" s="13">
        <f>IF('一覧表'!E148="","",'[1]所属'!$E$4)</f>
      </c>
      <c r="D143" s="14"/>
      <c r="E143" s="33"/>
      <c r="F143" s="33">
        <f>IF('一覧表'!E148="","",'一覧表'!D148)</f>
      </c>
      <c r="G143" s="14">
        <f>'一覧表'!E148</f>
      </c>
      <c r="H143" s="14">
        <f>IF('一覧表'!E148="","",ASC('[3]選手名簿'!$H144))</f>
      </c>
      <c r="I143" s="14">
        <f t="shared" si="10"/>
      </c>
      <c r="J143" s="14">
        <f>IF('一覧表'!G148="男",1,IF('一覧表'!G148="女",2,""))</f>
      </c>
      <c r="K143" s="14">
        <f>'一覧表'!H148</f>
      </c>
      <c r="L143" s="14">
        <f>IF('一覧表'!E148="","",'[3]選手名簿'!$K144)</f>
      </c>
      <c r="M143" s="14">
        <f>IF('一覧表'!E148="","",CONCATENATE('[3]選手名簿'!$L144,'[3]選手名簿'!$M144))</f>
      </c>
      <c r="N143" s="14">
        <f>IF('一覧表'!E148="","",'[1]所属'!$F$4)</f>
      </c>
      <c r="O143" s="46">
        <f>IF('一覧表'!E148="","",23)</f>
      </c>
      <c r="P143" s="14">
        <f>'一覧表'!K148</f>
      </c>
      <c r="Q143" s="14">
        <f>IF(P143="","",'一覧表'!L148)</f>
      </c>
      <c r="R143" s="14"/>
      <c r="S143" s="14">
        <f t="shared" si="11"/>
      </c>
      <c r="T143" s="14">
        <f>'一覧表'!N148</f>
      </c>
      <c r="U143" s="14">
        <f>IF(T143="","",'一覧表'!O148)</f>
      </c>
      <c r="V143" s="14"/>
      <c r="W143" s="14">
        <f t="shared" si="12"/>
      </c>
      <c r="X143" s="14"/>
      <c r="Y143" s="14"/>
      <c r="Z143" s="14"/>
      <c r="AA143" s="14"/>
      <c r="AB143" s="14">
        <f>'一覧表'!AX148</f>
      </c>
      <c r="AC143" s="14"/>
      <c r="AD143" s="14"/>
      <c r="AE143" s="14"/>
      <c r="AF143" s="14">
        <f>'一覧表'!CA148</f>
      </c>
      <c r="AG143" s="14"/>
      <c r="AH143" s="34"/>
      <c r="AI143" s="15"/>
      <c r="AJ143" s="172">
        <f>IF('一覧表'!V148="","",'一覧表'!V148)</f>
      </c>
      <c r="AK143" s="172">
        <f>IF('一覧表'!AY148="","",'一覧表'!AY148)</f>
      </c>
      <c r="AL143" s="173">
        <f>IF(AJ143="",IF(AK143="","",VALUE(('一覧表'!CA148)&amp;('一覧表'!BA148))),VALUE(('一覧表'!AX148)&amp;('一覧表'!X148)))</f>
      </c>
      <c r="AM143" s="172">
        <f>IF(AJ143="",IF(AK143="","",VALUE(RIGHT('一覧表'!BZ148,1))),VALUE(RIGHT('一覧表'!AW148,1)))</f>
      </c>
      <c r="AN143" s="172">
        <f>IF(AJ143="",IF(AK143="","",VALUE(('一覧表'!CA148))),VALUE(('一覧表'!AX148)))</f>
      </c>
      <c r="AO143" s="172">
        <f>IF(AL143="","",VLOOKUP(AL143,'リレー個票'!$AG$1:$AK$24,5))</f>
      </c>
      <c r="AP143" s="172">
        <f t="shared" si="13"/>
      </c>
      <c r="AQ143" s="174">
        <f t="shared" si="14"/>
      </c>
    </row>
    <row r="144" spans="2:43" ht="15">
      <c r="B144" s="44">
        <v>139</v>
      </c>
      <c r="C144" s="13">
        <f>IF('一覧表'!E149="","",'[1]所属'!$E$4)</f>
      </c>
      <c r="D144" s="14"/>
      <c r="E144" s="33"/>
      <c r="F144" s="33">
        <f>IF('一覧表'!E149="","",'一覧表'!D149)</f>
      </c>
      <c r="G144" s="14">
        <f>'一覧表'!E149</f>
      </c>
      <c r="H144" s="14">
        <f>IF('一覧表'!E149="","",ASC('[3]選手名簿'!$H145))</f>
      </c>
      <c r="I144" s="14">
        <f t="shared" si="10"/>
      </c>
      <c r="J144" s="14">
        <f>IF('一覧表'!G149="男",1,IF('一覧表'!G149="女",2,""))</f>
      </c>
      <c r="K144" s="14">
        <f>'一覧表'!H149</f>
      </c>
      <c r="L144" s="14">
        <f>IF('一覧表'!E149="","",'[3]選手名簿'!$K145)</f>
      </c>
      <c r="M144" s="14">
        <f>IF('一覧表'!E149="","",CONCATENATE('[3]選手名簿'!$L145,'[3]選手名簿'!$M145))</f>
      </c>
      <c r="N144" s="14">
        <f>IF('一覧表'!E149="","",'[1]所属'!$F$4)</f>
      </c>
      <c r="O144" s="46">
        <f>IF('一覧表'!E149="","",23)</f>
      </c>
      <c r="P144" s="14">
        <f>'一覧表'!K149</f>
      </c>
      <c r="Q144" s="14">
        <f>IF(P144="","",'一覧表'!L149)</f>
      </c>
      <c r="R144" s="14"/>
      <c r="S144" s="14">
        <f t="shared" si="11"/>
      </c>
      <c r="T144" s="14">
        <f>'一覧表'!N149</f>
      </c>
      <c r="U144" s="14">
        <f>IF(T144="","",'一覧表'!O149)</f>
      </c>
      <c r="V144" s="14"/>
      <c r="W144" s="14">
        <f t="shared" si="12"/>
      </c>
      <c r="X144" s="14"/>
      <c r="Y144" s="14"/>
      <c r="Z144" s="14"/>
      <c r="AA144" s="14"/>
      <c r="AB144" s="14">
        <f>'一覧表'!AX149</f>
      </c>
      <c r="AC144" s="14"/>
      <c r="AD144" s="14"/>
      <c r="AE144" s="14"/>
      <c r="AF144" s="14">
        <f>'一覧表'!CA149</f>
      </c>
      <c r="AG144" s="14"/>
      <c r="AH144" s="34"/>
      <c r="AI144" s="15"/>
      <c r="AJ144" s="172">
        <f>IF('一覧表'!V149="","",'一覧表'!V149)</f>
      </c>
      <c r="AK144" s="172">
        <f>IF('一覧表'!AY149="","",'一覧表'!AY149)</f>
      </c>
      <c r="AL144" s="173">
        <f>IF(AJ144="",IF(AK144="","",VALUE(('一覧表'!CA149)&amp;('一覧表'!BA149))),VALUE(('一覧表'!AX149)&amp;('一覧表'!X149)))</f>
      </c>
      <c r="AM144" s="172">
        <f>IF(AJ144="",IF(AK144="","",VALUE(RIGHT('一覧表'!BZ149,1))),VALUE(RIGHT('一覧表'!AW149,1)))</f>
      </c>
      <c r="AN144" s="172">
        <f>IF(AJ144="",IF(AK144="","",VALUE(('一覧表'!CA149))),VALUE(('一覧表'!AX149)))</f>
      </c>
      <c r="AO144" s="172">
        <f>IF(AL144="","",VLOOKUP(AL144,'リレー個票'!$AG$1:$AK$24,5))</f>
      </c>
      <c r="AP144" s="172">
        <f t="shared" si="13"/>
      </c>
      <c r="AQ144" s="174">
        <f t="shared" si="14"/>
      </c>
    </row>
    <row r="145" spans="2:43" ht="15">
      <c r="B145" s="44">
        <v>140</v>
      </c>
      <c r="C145" s="13">
        <f>IF('一覧表'!E150="","",'[1]所属'!$E$4)</f>
      </c>
      <c r="D145" s="14"/>
      <c r="E145" s="33"/>
      <c r="F145" s="33">
        <f>IF('一覧表'!E150="","",'一覧表'!D150)</f>
      </c>
      <c r="G145" s="14">
        <f>'一覧表'!E150</f>
      </c>
      <c r="H145" s="14">
        <f>IF('一覧表'!E150="","",ASC('[3]選手名簿'!$H146))</f>
      </c>
      <c r="I145" s="14">
        <f t="shared" si="10"/>
      </c>
      <c r="J145" s="14">
        <f>IF('一覧表'!G150="男",1,IF('一覧表'!G150="女",2,""))</f>
      </c>
      <c r="K145" s="14">
        <f>'一覧表'!H150</f>
      </c>
      <c r="L145" s="14">
        <f>IF('一覧表'!E150="","",'[3]選手名簿'!$K146)</f>
      </c>
      <c r="M145" s="14">
        <f>IF('一覧表'!E150="","",CONCATENATE('[3]選手名簿'!$L146,'[3]選手名簿'!$M146))</f>
      </c>
      <c r="N145" s="14">
        <f>IF('一覧表'!E150="","",'[1]所属'!$F$4)</f>
      </c>
      <c r="O145" s="46">
        <f>IF('一覧表'!E150="","",23)</f>
      </c>
      <c r="P145" s="14">
        <f>'一覧表'!K150</f>
      </c>
      <c r="Q145" s="14">
        <f>IF(P145="","",'一覧表'!L150)</f>
      </c>
      <c r="R145" s="14"/>
      <c r="S145" s="14">
        <f t="shared" si="11"/>
      </c>
      <c r="T145" s="14">
        <f>'一覧表'!N150</f>
      </c>
      <c r="U145" s="14">
        <f>IF(T145="","",'一覧表'!O150)</f>
      </c>
      <c r="V145" s="14"/>
      <c r="W145" s="14">
        <f t="shared" si="12"/>
      </c>
      <c r="X145" s="14"/>
      <c r="Y145" s="14"/>
      <c r="Z145" s="14"/>
      <c r="AA145" s="14"/>
      <c r="AB145" s="14">
        <f>'一覧表'!AX150</f>
      </c>
      <c r="AC145" s="14"/>
      <c r="AD145" s="14"/>
      <c r="AE145" s="14"/>
      <c r="AF145" s="14">
        <f>'一覧表'!CA150</f>
      </c>
      <c r="AG145" s="14"/>
      <c r="AH145" s="34"/>
      <c r="AI145" s="15"/>
      <c r="AJ145" s="172">
        <f>IF('一覧表'!V150="","",'一覧表'!V150)</f>
      </c>
      <c r="AK145" s="172">
        <f>IF('一覧表'!AY150="","",'一覧表'!AY150)</f>
      </c>
      <c r="AL145" s="173">
        <f>IF(AJ145="",IF(AK145="","",VALUE(('一覧表'!CA150)&amp;('一覧表'!BA150))),VALUE(('一覧表'!AX150)&amp;('一覧表'!X150)))</f>
      </c>
      <c r="AM145" s="172">
        <f>IF(AJ145="",IF(AK145="","",VALUE(RIGHT('一覧表'!BZ150,1))),VALUE(RIGHT('一覧表'!AW150,1)))</f>
      </c>
      <c r="AN145" s="172">
        <f>IF(AJ145="",IF(AK145="","",VALUE(('一覧表'!CA150))),VALUE(('一覧表'!AX150)))</f>
      </c>
      <c r="AO145" s="172">
        <f>IF(AL145="","",VLOOKUP(AL145,'リレー個票'!$AG$1:$AK$24,5))</f>
      </c>
      <c r="AP145" s="172">
        <f t="shared" si="13"/>
      </c>
      <c r="AQ145" s="174">
        <f t="shared" si="14"/>
      </c>
    </row>
    <row r="146" spans="2:43" ht="15">
      <c r="B146" s="44">
        <v>141</v>
      </c>
      <c r="C146" s="13">
        <f>IF('一覧表'!E151="","",'[1]所属'!$E$4)</f>
      </c>
      <c r="D146" s="14"/>
      <c r="E146" s="33"/>
      <c r="F146" s="33">
        <f>IF('一覧表'!E151="","",'一覧表'!D151)</f>
      </c>
      <c r="G146" s="14">
        <f>'一覧表'!E151</f>
      </c>
      <c r="H146" s="14">
        <f>IF('一覧表'!E151="","",ASC('[3]選手名簿'!$H147))</f>
      </c>
      <c r="I146" s="14">
        <f t="shared" si="10"/>
      </c>
      <c r="J146" s="14">
        <f>IF('一覧表'!G151="男",1,IF('一覧表'!G151="女",2,""))</f>
      </c>
      <c r="K146" s="14">
        <f>'一覧表'!H151</f>
      </c>
      <c r="L146" s="14">
        <f>IF('一覧表'!E151="","",'[3]選手名簿'!$K147)</f>
      </c>
      <c r="M146" s="14">
        <f>IF('一覧表'!E151="","",CONCATENATE('[3]選手名簿'!$L147,'[3]選手名簿'!$M147))</f>
      </c>
      <c r="N146" s="14">
        <f>IF('一覧表'!E151="","",'[1]所属'!$F$4)</f>
      </c>
      <c r="O146" s="46">
        <f>IF('一覧表'!E151="","",23)</f>
      </c>
      <c r="P146" s="14">
        <f>'一覧表'!K151</f>
      </c>
      <c r="Q146" s="14">
        <f>IF(P146="","",'一覧表'!L151)</f>
      </c>
      <c r="R146" s="14"/>
      <c r="S146" s="14">
        <f t="shared" si="11"/>
      </c>
      <c r="T146" s="14">
        <f>'一覧表'!N151</f>
      </c>
      <c r="U146" s="14">
        <f>IF(T146="","",'一覧表'!O151)</f>
      </c>
      <c r="V146" s="14"/>
      <c r="W146" s="14">
        <f t="shared" si="12"/>
      </c>
      <c r="X146" s="14"/>
      <c r="Y146" s="14"/>
      <c r="Z146" s="14"/>
      <c r="AA146" s="14"/>
      <c r="AB146" s="14">
        <f>'一覧表'!AX151</f>
      </c>
      <c r="AC146" s="14"/>
      <c r="AD146" s="14"/>
      <c r="AE146" s="14"/>
      <c r="AF146" s="14">
        <f>'一覧表'!CA151</f>
      </c>
      <c r="AG146" s="14"/>
      <c r="AH146" s="34"/>
      <c r="AI146" s="15"/>
      <c r="AJ146" s="172">
        <f>IF('一覧表'!V151="","",'一覧表'!V151)</f>
      </c>
      <c r="AK146" s="172">
        <f>IF('一覧表'!AY151="","",'一覧表'!AY151)</f>
      </c>
      <c r="AL146" s="173">
        <f>IF(AJ146="",IF(AK146="","",VALUE(('一覧表'!CA151)&amp;('一覧表'!BA151))),VALUE(('一覧表'!AX151)&amp;('一覧表'!X151)))</f>
      </c>
      <c r="AM146" s="172">
        <f>IF(AJ146="",IF(AK146="","",VALUE(RIGHT('一覧表'!BZ151,1))),VALUE(RIGHT('一覧表'!AW151,1)))</f>
      </c>
      <c r="AN146" s="172">
        <f>IF(AJ146="",IF(AK146="","",VALUE(('一覧表'!CA151))),VALUE(('一覧表'!AX151)))</f>
      </c>
      <c r="AO146" s="172">
        <f>IF(AL146="","",VLOOKUP(AL146,'リレー個票'!$AG$1:$AK$24,5))</f>
      </c>
      <c r="AP146" s="172">
        <f t="shared" si="13"/>
      </c>
      <c r="AQ146" s="174">
        <f t="shared" si="14"/>
      </c>
    </row>
    <row r="147" spans="2:43" ht="15">
      <c r="B147" s="44">
        <v>142</v>
      </c>
      <c r="C147" s="13">
        <f>IF('一覧表'!E152="","",'[1]所属'!$E$4)</f>
      </c>
      <c r="D147" s="14"/>
      <c r="E147" s="33"/>
      <c r="F147" s="33">
        <f>IF('一覧表'!E152="","",'一覧表'!D152)</f>
      </c>
      <c r="G147" s="14">
        <f>'一覧表'!E152</f>
      </c>
      <c r="H147" s="14">
        <f>IF('一覧表'!E152="","",ASC('[3]選手名簿'!$H148))</f>
      </c>
      <c r="I147" s="14">
        <f t="shared" si="10"/>
      </c>
      <c r="J147" s="14">
        <f>IF('一覧表'!G152="男",1,IF('一覧表'!G152="女",2,""))</f>
      </c>
      <c r="K147" s="14">
        <f>'一覧表'!H152</f>
      </c>
      <c r="L147" s="14">
        <f>IF('一覧表'!E152="","",'[3]選手名簿'!$K148)</f>
      </c>
      <c r="M147" s="14">
        <f>IF('一覧表'!E152="","",CONCATENATE('[3]選手名簿'!$L148,'[3]選手名簿'!$M148))</f>
      </c>
      <c r="N147" s="14">
        <f>IF('一覧表'!E152="","",'[1]所属'!$F$4)</f>
      </c>
      <c r="O147" s="46">
        <f>IF('一覧表'!E152="","",23)</f>
      </c>
      <c r="P147" s="14">
        <f>'一覧表'!K152</f>
      </c>
      <c r="Q147" s="14">
        <f>IF(P147="","",'一覧表'!L152)</f>
      </c>
      <c r="R147" s="14"/>
      <c r="S147" s="14">
        <f t="shared" si="11"/>
      </c>
      <c r="T147" s="14">
        <f>'一覧表'!N152</f>
      </c>
      <c r="U147" s="14">
        <f>IF(T147="","",'一覧表'!O152)</f>
      </c>
      <c r="V147" s="14"/>
      <c r="W147" s="14">
        <f t="shared" si="12"/>
      </c>
      <c r="X147" s="14"/>
      <c r="Y147" s="14"/>
      <c r="Z147" s="14"/>
      <c r="AA147" s="14"/>
      <c r="AB147" s="14">
        <f>'一覧表'!AX152</f>
      </c>
      <c r="AC147" s="14"/>
      <c r="AD147" s="14"/>
      <c r="AE147" s="14"/>
      <c r="AF147" s="14">
        <f>'一覧表'!CA152</f>
      </c>
      <c r="AG147" s="14"/>
      <c r="AH147" s="34"/>
      <c r="AI147" s="15"/>
      <c r="AJ147" s="172">
        <f>IF('一覧表'!V152="","",'一覧表'!V152)</f>
      </c>
      <c r="AK147" s="172">
        <f>IF('一覧表'!AY152="","",'一覧表'!AY152)</f>
      </c>
      <c r="AL147" s="173">
        <f>IF(AJ147="",IF(AK147="","",VALUE(('一覧表'!CA152)&amp;('一覧表'!BA152))),VALUE(('一覧表'!AX152)&amp;('一覧表'!X152)))</f>
      </c>
      <c r="AM147" s="172">
        <f>IF(AJ147="",IF(AK147="","",VALUE(RIGHT('一覧表'!BZ152,1))),VALUE(RIGHT('一覧表'!AW152,1)))</f>
      </c>
      <c r="AN147" s="172">
        <f>IF(AJ147="",IF(AK147="","",VALUE(('一覧表'!CA152))),VALUE(('一覧表'!AX152)))</f>
      </c>
      <c r="AO147" s="172">
        <f>IF(AL147="","",VLOOKUP(AL147,'リレー個票'!$AG$1:$AK$24,5))</f>
      </c>
      <c r="AP147" s="172">
        <f t="shared" si="13"/>
      </c>
      <c r="AQ147" s="174">
        <f t="shared" si="14"/>
      </c>
    </row>
    <row r="148" spans="2:43" ht="15">
      <c r="B148" s="44">
        <v>143</v>
      </c>
      <c r="C148" s="13">
        <f>IF('一覧表'!E153="","",'[1]所属'!$E$4)</f>
      </c>
      <c r="D148" s="14"/>
      <c r="E148" s="33"/>
      <c r="F148" s="33">
        <f>IF('一覧表'!E153="","",'一覧表'!D153)</f>
      </c>
      <c r="G148" s="14">
        <f>'一覧表'!E153</f>
      </c>
      <c r="H148" s="14">
        <f>IF('一覧表'!E153="","",ASC('[3]選手名簿'!$H149))</f>
      </c>
      <c r="I148" s="14">
        <f t="shared" si="10"/>
      </c>
      <c r="J148" s="14">
        <f>IF('一覧表'!G153="男",1,IF('一覧表'!G153="女",2,""))</f>
      </c>
      <c r="K148" s="14">
        <f>'一覧表'!H153</f>
      </c>
      <c r="L148" s="14">
        <f>IF('一覧表'!E153="","",'[3]選手名簿'!$K149)</f>
      </c>
      <c r="M148" s="14">
        <f>IF('一覧表'!E153="","",CONCATENATE('[3]選手名簿'!$L149,'[3]選手名簿'!$M149))</f>
      </c>
      <c r="N148" s="14">
        <f>IF('一覧表'!E153="","",'[1]所属'!$F$4)</f>
      </c>
      <c r="O148" s="46">
        <f>IF('一覧表'!E153="","",23)</f>
      </c>
      <c r="P148" s="14">
        <f>'一覧表'!K153</f>
      </c>
      <c r="Q148" s="14">
        <f>IF(P148="","",'一覧表'!L153)</f>
      </c>
      <c r="R148" s="14"/>
      <c r="S148" s="14">
        <f t="shared" si="11"/>
      </c>
      <c r="T148" s="14">
        <f>'一覧表'!N153</f>
      </c>
      <c r="U148" s="14">
        <f>IF(T148="","",'一覧表'!O153)</f>
      </c>
      <c r="V148" s="14"/>
      <c r="W148" s="14">
        <f t="shared" si="12"/>
      </c>
      <c r="X148" s="14"/>
      <c r="Y148" s="14"/>
      <c r="Z148" s="14"/>
      <c r="AA148" s="14"/>
      <c r="AB148" s="14">
        <f>'一覧表'!AX153</f>
      </c>
      <c r="AC148" s="14"/>
      <c r="AD148" s="14"/>
      <c r="AE148" s="14"/>
      <c r="AF148" s="14">
        <f>'一覧表'!CA153</f>
      </c>
      <c r="AG148" s="14"/>
      <c r="AH148" s="34"/>
      <c r="AI148" s="15"/>
      <c r="AJ148" s="172">
        <f>IF('一覧表'!V153="","",'一覧表'!V153)</f>
      </c>
      <c r="AK148" s="172">
        <f>IF('一覧表'!AY153="","",'一覧表'!AY153)</f>
      </c>
      <c r="AL148" s="173">
        <f>IF(AJ148="",IF(AK148="","",VALUE(('一覧表'!CA153)&amp;('一覧表'!BA153))),VALUE(('一覧表'!AX153)&amp;('一覧表'!X153)))</f>
      </c>
      <c r="AM148" s="172">
        <f>IF(AJ148="",IF(AK148="","",VALUE(RIGHT('一覧表'!BZ153,1))),VALUE(RIGHT('一覧表'!AW153,1)))</f>
      </c>
      <c r="AN148" s="172">
        <f>IF(AJ148="",IF(AK148="","",VALUE(('一覧表'!CA153))),VALUE(('一覧表'!AX153)))</f>
      </c>
      <c r="AO148" s="172">
        <f>IF(AL148="","",VLOOKUP(AL148,'リレー個票'!$AG$1:$AK$24,5))</f>
      </c>
      <c r="AP148" s="172">
        <f t="shared" si="13"/>
      </c>
      <c r="AQ148" s="174">
        <f t="shared" si="14"/>
      </c>
    </row>
    <row r="149" spans="2:43" ht="15">
      <c r="B149" s="44">
        <v>144</v>
      </c>
      <c r="C149" s="13">
        <f>IF('一覧表'!E154="","",'[1]所属'!$E$4)</f>
      </c>
      <c r="D149" s="14"/>
      <c r="E149" s="33"/>
      <c r="F149" s="33">
        <f>IF('一覧表'!E154="","",'一覧表'!D154)</f>
      </c>
      <c r="G149" s="14">
        <f>'一覧表'!E154</f>
      </c>
      <c r="H149" s="14">
        <f>IF('一覧表'!E154="","",ASC('[3]選手名簿'!$H150))</f>
      </c>
      <c r="I149" s="14">
        <f t="shared" si="10"/>
      </c>
      <c r="J149" s="14">
        <f>IF('一覧表'!G154="男",1,IF('一覧表'!G154="女",2,""))</f>
      </c>
      <c r="K149" s="14">
        <f>'一覧表'!H154</f>
      </c>
      <c r="L149" s="14">
        <f>IF('一覧表'!E154="","",'[3]選手名簿'!$K150)</f>
      </c>
      <c r="M149" s="14">
        <f>IF('一覧表'!E154="","",CONCATENATE('[3]選手名簿'!$L150,'[3]選手名簿'!$M150))</f>
      </c>
      <c r="N149" s="14">
        <f>IF('一覧表'!E154="","",'[1]所属'!$F$4)</f>
      </c>
      <c r="O149" s="46">
        <f>IF('一覧表'!E154="","",23)</f>
      </c>
      <c r="P149" s="14">
        <f>'一覧表'!K154</f>
      </c>
      <c r="Q149" s="14">
        <f>IF(P149="","",'一覧表'!L154)</f>
      </c>
      <c r="R149" s="14"/>
      <c r="S149" s="14">
        <f t="shared" si="11"/>
      </c>
      <c r="T149" s="14">
        <f>'一覧表'!N154</f>
      </c>
      <c r="U149" s="14">
        <f>IF(T149="","",'一覧表'!O154)</f>
      </c>
      <c r="V149" s="14"/>
      <c r="W149" s="14">
        <f t="shared" si="12"/>
      </c>
      <c r="X149" s="14"/>
      <c r="Y149" s="14"/>
      <c r="Z149" s="14"/>
      <c r="AA149" s="14"/>
      <c r="AB149" s="14">
        <f>'一覧表'!AX154</f>
      </c>
      <c r="AC149" s="14"/>
      <c r="AD149" s="14"/>
      <c r="AE149" s="14"/>
      <c r="AF149" s="14">
        <f>'一覧表'!CA154</f>
      </c>
      <c r="AG149" s="14"/>
      <c r="AH149" s="34"/>
      <c r="AI149" s="15"/>
      <c r="AJ149" s="172">
        <f>IF('一覧表'!V154="","",'一覧表'!V154)</f>
      </c>
      <c r="AK149" s="172">
        <f>IF('一覧表'!AY154="","",'一覧表'!AY154)</f>
      </c>
      <c r="AL149" s="173">
        <f>IF(AJ149="",IF(AK149="","",VALUE(('一覧表'!CA154)&amp;('一覧表'!BA154))),VALUE(('一覧表'!AX154)&amp;('一覧表'!X154)))</f>
      </c>
      <c r="AM149" s="172">
        <f>IF(AJ149="",IF(AK149="","",VALUE(RIGHT('一覧表'!BZ154,1))),VALUE(RIGHT('一覧表'!AW154,1)))</f>
      </c>
      <c r="AN149" s="172">
        <f>IF(AJ149="",IF(AK149="","",VALUE(('一覧表'!CA154))),VALUE(('一覧表'!AX154)))</f>
      </c>
      <c r="AO149" s="172">
        <f>IF(AL149="","",VLOOKUP(AL149,'リレー個票'!$AG$1:$AK$24,5))</f>
      </c>
      <c r="AP149" s="172">
        <f t="shared" si="13"/>
      </c>
      <c r="AQ149" s="174">
        <f t="shared" si="14"/>
      </c>
    </row>
    <row r="150" spans="2:43" ht="15">
      <c r="B150" s="44">
        <v>145</v>
      </c>
      <c r="C150" s="13">
        <f>IF('一覧表'!E155="","",'[1]所属'!$E$4)</f>
      </c>
      <c r="D150" s="14"/>
      <c r="E150" s="33"/>
      <c r="F150" s="33">
        <f>IF('一覧表'!E155="","",'一覧表'!D155)</f>
      </c>
      <c r="G150" s="14">
        <f>'一覧表'!E155</f>
      </c>
      <c r="H150" s="14">
        <f>IF('一覧表'!E155="","",ASC('[3]選手名簿'!$H151))</f>
      </c>
      <c r="I150" s="14">
        <f t="shared" si="10"/>
      </c>
      <c r="J150" s="14">
        <f>IF('一覧表'!G155="男",1,IF('一覧表'!G155="女",2,""))</f>
      </c>
      <c r="K150" s="14">
        <f>'一覧表'!H155</f>
      </c>
      <c r="L150" s="14">
        <f>IF('一覧表'!E155="","",'[3]選手名簿'!$K151)</f>
      </c>
      <c r="M150" s="14">
        <f>IF('一覧表'!E155="","",CONCATENATE('[3]選手名簿'!$L151,'[3]選手名簿'!$M151))</f>
      </c>
      <c r="N150" s="14">
        <f>IF('一覧表'!E155="","",'[1]所属'!$F$4)</f>
      </c>
      <c r="O150" s="46">
        <f>IF('一覧表'!E155="","",23)</f>
      </c>
      <c r="P150" s="14">
        <f>'一覧表'!K155</f>
      </c>
      <c r="Q150" s="14">
        <f>IF(P150="","",'一覧表'!L155)</f>
      </c>
      <c r="R150" s="14"/>
      <c r="S150" s="14">
        <f t="shared" si="11"/>
      </c>
      <c r="T150" s="14">
        <f>'一覧表'!N155</f>
      </c>
      <c r="U150" s="14">
        <f>IF(T150="","",'一覧表'!O155)</f>
      </c>
      <c r="V150" s="14"/>
      <c r="W150" s="14">
        <f t="shared" si="12"/>
      </c>
      <c r="X150" s="14"/>
      <c r="Y150" s="14"/>
      <c r="Z150" s="14"/>
      <c r="AA150" s="14"/>
      <c r="AB150" s="14">
        <f>'一覧表'!AX155</f>
      </c>
      <c r="AC150" s="14"/>
      <c r="AD150" s="14"/>
      <c r="AE150" s="14"/>
      <c r="AF150" s="14">
        <f>'一覧表'!CA155</f>
      </c>
      <c r="AG150" s="14"/>
      <c r="AH150" s="34"/>
      <c r="AI150" s="15"/>
      <c r="AJ150" s="172">
        <f>IF('一覧表'!V155="","",'一覧表'!V155)</f>
      </c>
      <c r="AK150" s="172">
        <f>IF('一覧表'!AY155="","",'一覧表'!AY155)</f>
      </c>
      <c r="AL150" s="173">
        <f>IF(AJ150="",IF(AK150="","",VALUE(('一覧表'!CA155)&amp;('一覧表'!BA155))),VALUE(('一覧表'!AX155)&amp;('一覧表'!X155)))</f>
      </c>
      <c r="AM150" s="172">
        <f>IF(AJ150="",IF(AK150="","",VALUE(RIGHT('一覧表'!BZ155,1))),VALUE(RIGHT('一覧表'!AW155,1)))</f>
      </c>
      <c r="AN150" s="172">
        <f>IF(AJ150="",IF(AK150="","",VALUE(('一覧表'!CA155))),VALUE(('一覧表'!AX155)))</f>
      </c>
      <c r="AO150" s="172">
        <f>IF(AL150="","",VLOOKUP(AL150,'リレー個票'!$AG$1:$AK$24,5))</f>
      </c>
      <c r="AP150" s="172">
        <f t="shared" si="13"/>
      </c>
      <c r="AQ150" s="174">
        <f t="shared" si="14"/>
      </c>
    </row>
    <row r="151" spans="2:43" ht="15">
      <c r="B151" s="44">
        <v>146</v>
      </c>
      <c r="C151" s="13">
        <f>IF('一覧表'!E156="","",'[1]所属'!$E$4)</f>
      </c>
      <c r="D151" s="14"/>
      <c r="E151" s="33"/>
      <c r="F151" s="33">
        <f>IF('一覧表'!E156="","",'一覧表'!D156)</f>
      </c>
      <c r="G151" s="14">
        <f>'一覧表'!E156</f>
      </c>
      <c r="H151" s="14">
        <f>IF('一覧表'!E156="","",ASC('[3]選手名簿'!$H152))</f>
      </c>
      <c r="I151" s="14">
        <f t="shared" si="10"/>
      </c>
      <c r="J151" s="14">
        <f>IF('一覧表'!G156="男",1,IF('一覧表'!G156="女",2,""))</f>
      </c>
      <c r="K151" s="14">
        <f>'一覧表'!H156</f>
      </c>
      <c r="L151" s="14">
        <f>IF('一覧表'!E156="","",'[3]選手名簿'!$K152)</f>
      </c>
      <c r="M151" s="14">
        <f>IF('一覧表'!E156="","",CONCATENATE('[3]選手名簿'!$L152,'[3]選手名簿'!$M152))</f>
      </c>
      <c r="N151" s="14">
        <f>IF('一覧表'!E156="","",'[1]所属'!$F$4)</f>
      </c>
      <c r="O151" s="46">
        <f>IF('一覧表'!E156="","",23)</f>
      </c>
      <c r="P151" s="14">
        <f>'一覧表'!K156</f>
      </c>
      <c r="Q151" s="14">
        <f>IF(P151="","",'一覧表'!L156)</f>
      </c>
      <c r="R151" s="14"/>
      <c r="S151" s="14">
        <f t="shared" si="11"/>
      </c>
      <c r="T151" s="14">
        <f>'一覧表'!N156</f>
      </c>
      <c r="U151" s="14">
        <f>IF(T151="","",'一覧表'!O156)</f>
      </c>
      <c r="V151" s="14"/>
      <c r="W151" s="14">
        <f t="shared" si="12"/>
      </c>
      <c r="X151" s="14"/>
      <c r="Y151" s="14"/>
      <c r="Z151" s="14"/>
      <c r="AA151" s="14"/>
      <c r="AB151" s="14">
        <f>'一覧表'!AX156</f>
      </c>
      <c r="AC151" s="14"/>
      <c r="AD151" s="14"/>
      <c r="AE151" s="14"/>
      <c r="AF151" s="14">
        <f>'一覧表'!CA156</f>
      </c>
      <c r="AG151" s="14"/>
      <c r="AH151" s="34"/>
      <c r="AI151" s="15"/>
      <c r="AJ151" s="172">
        <f>IF('一覧表'!V156="","",'一覧表'!V156)</f>
      </c>
      <c r="AK151" s="172">
        <f>IF('一覧表'!AY156="","",'一覧表'!AY156)</f>
      </c>
      <c r="AL151" s="173">
        <f>IF(AJ151="",IF(AK151="","",VALUE(('一覧表'!CA156)&amp;('一覧表'!BA156))),VALUE(('一覧表'!AX156)&amp;('一覧表'!X156)))</f>
      </c>
      <c r="AM151" s="172">
        <f>IF(AJ151="",IF(AK151="","",VALUE(RIGHT('一覧表'!BZ156,1))),VALUE(RIGHT('一覧表'!AW156,1)))</f>
      </c>
      <c r="AN151" s="172">
        <f>IF(AJ151="",IF(AK151="","",VALUE(('一覧表'!CA156))),VALUE(('一覧表'!AX156)))</f>
      </c>
      <c r="AO151" s="172">
        <f>IF(AL151="","",VLOOKUP(AL151,'リレー個票'!$AG$1:$AK$24,5))</f>
      </c>
      <c r="AP151" s="172">
        <f t="shared" si="13"/>
      </c>
      <c r="AQ151" s="174">
        <f t="shared" si="14"/>
      </c>
    </row>
    <row r="152" spans="2:43" ht="15">
      <c r="B152" s="44">
        <v>147</v>
      </c>
      <c r="C152" s="13">
        <f>IF('一覧表'!E157="","",'[1]所属'!$E$4)</f>
      </c>
      <c r="D152" s="14"/>
      <c r="E152" s="33"/>
      <c r="F152" s="33">
        <f>IF('一覧表'!E157="","",'一覧表'!D157)</f>
      </c>
      <c r="G152" s="14">
        <f>'一覧表'!E157</f>
      </c>
      <c r="H152" s="14">
        <f>IF('一覧表'!E157="","",ASC('[3]選手名簿'!$H153))</f>
      </c>
      <c r="I152" s="14">
        <f t="shared" si="10"/>
      </c>
      <c r="J152" s="14">
        <f>IF('一覧表'!G157="男",1,IF('一覧表'!G157="女",2,""))</f>
      </c>
      <c r="K152" s="14">
        <f>'一覧表'!H157</f>
      </c>
      <c r="L152" s="14">
        <f>IF('一覧表'!E157="","",'[3]選手名簿'!$K153)</f>
      </c>
      <c r="M152" s="14">
        <f>IF('一覧表'!E157="","",CONCATENATE('[3]選手名簿'!$L153,'[3]選手名簿'!$M153))</f>
      </c>
      <c r="N152" s="14">
        <f>IF('一覧表'!E157="","",'[1]所属'!$F$4)</f>
      </c>
      <c r="O152" s="46">
        <f>IF('一覧表'!E157="","",23)</f>
      </c>
      <c r="P152" s="14">
        <f>'一覧表'!K157</f>
      </c>
      <c r="Q152" s="14">
        <f>IF(P152="","",'一覧表'!L157)</f>
      </c>
      <c r="R152" s="14"/>
      <c r="S152" s="14">
        <f t="shared" si="11"/>
      </c>
      <c r="T152" s="14">
        <f>'一覧表'!N157</f>
      </c>
      <c r="U152" s="14">
        <f>IF(T152="","",'一覧表'!O157)</f>
      </c>
      <c r="V152" s="14"/>
      <c r="W152" s="14">
        <f t="shared" si="12"/>
      </c>
      <c r="X152" s="14"/>
      <c r="Y152" s="14"/>
      <c r="Z152" s="14"/>
      <c r="AA152" s="14"/>
      <c r="AB152" s="14">
        <f>'一覧表'!AX157</f>
      </c>
      <c r="AC152" s="14"/>
      <c r="AD152" s="14"/>
      <c r="AE152" s="14"/>
      <c r="AF152" s="14">
        <f>'一覧表'!CA157</f>
      </c>
      <c r="AG152" s="14"/>
      <c r="AH152" s="34"/>
      <c r="AI152" s="15"/>
      <c r="AJ152" s="172">
        <f>IF('一覧表'!V157="","",'一覧表'!V157)</f>
      </c>
      <c r="AK152" s="172">
        <f>IF('一覧表'!AY157="","",'一覧表'!AY157)</f>
      </c>
      <c r="AL152" s="173">
        <f>IF(AJ152="",IF(AK152="","",VALUE(('一覧表'!CA157)&amp;('一覧表'!BA157))),VALUE(('一覧表'!AX157)&amp;('一覧表'!X157)))</f>
      </c>
      <c r="AM152" s="172">
        <f>IF(AJ152="",IF(AK152="","",VALUE(RIGHT('一覧表'!BZ157,1))),VALUE(RIGHT('一覧表'!AW157,1)))</f>
      </c>
      <c r="AN152" s="172">
        <f>IF(AJ152="",IF(AK152="","",VALUE(('一覧表'!CA157))),VALUE(('一覧表'!AX157)))</f>
      </c>
      <c r="AO152" s="172">
        <f>IF(AL152="","",VLOOKUP(AL152,'リレー個票'!$AG$1:$AK$24,5))</f>
      </c>
      <c r="AP152" s="172">
        <f t="shared" si="13"/>
      </c>
      <c r="AQ152" s="174">
        <f t="shared" si="14"/>
      </c>
    </row>
    <row r="153" spans="2:43" ht="15">
      <c r="B153" s="44">
        <v>148</v>
      </c>
      <c r="C153" s="13">
        <f>IF('一覧表'!E158="","",'[1]所属'!$E$4)</f>
      </c>
      <c r="D153" s="14"/>
      <c r="E153" s="33"/>
      <c r="F153" s="33">
        <f>IF('一覧表'!E158="","",'一覧表'!D158)</f>
      </c>
      <c r="G153" s="14">
        <f>'一覧表'!E158</f>
      </c>
      <c r="H153" s="14">
        <f>IF('一覧表'!E158="","",ASC('[3]選手名簿'!$H154))</f>
      </c>
      <c r="I153" s="14">
        <f t="shared" si="10"/>
      </c>
      <c r="J153" s="14">
        <f>IF('一覧表'!G158="男",1,IF('一覧表'!G158="女",2,""))</f>
      </c>
      <c r="K153" s="14">
        <f>'一覧表'!H158</f>
      </c>
      <c r="L153" s="14">
        <f>IF('一覧表'!E158="","",'[3]選手名簿'!$K154)</f>
      </c>
      <c r="M153" s="14">
        <f>IF('一覧表'!E158="","",CONCATENATE('[3]選手名簿'!$L154,'[3]選手名簿'!$M154))</f>
      </c>
      <c r="N153" s="14">
        <f>IF('一覧表'!E158="","",'[1]所属'!$F$4)</f>
      </c>
      <c r="O153" s="46">
        <f>IF('一覧表'!E158="","",23)</f>
      </c>
      <c r="P153" s="14">
        <f>'一覧表'!K158</f>
      </c>
      <c r="Q153" s="14">
        <f>IF(P153="","",'一覧表'!L158)</f>
      </c>
      <c r="R153" s="14"/>
      <c r="S153" s="14">
        <f t="shared" si="11"/>
      </c>
      <c r="T153" s="14">
        <f>'一覧表'!N158</f>
      </c>
      <c r="U153" s="14">
        <f>IF(T153="","",'一覧表'!O158)</f>
      </c>
      <c r="V153" s="14"/>
      <c r="W153" s="14">
        <f t="shared" si="12"/>
      </c>
      <c r="X153" s="14"/>
      <c r="Y153" s="14"/>
      <c r="Z153" s="14"/>
      <c r="AA153" s="14"/>
      <c r="AB153" s="14">
        <f>'一覧表'!AX158</f>
      </c>
      <c r="AC153" s="14"/>
      <c r="AD153" s="14"/>
      <c r="AE153" s="14"/>
      <c r="AF153" s="14">
        <f>'一覧表'!CA158</f>
      </c>
      <c r="AG153" s="14"/>
      <c r="AH153" s="34"/>
      <c r="AI153" s="15"/>
      <c r="AJ153" s="172">
        <f>IF('一覧表'!V158="","",'一覧表'!V158)</f>
      </c>
      <c r="AK153" s="172">
        <f>IF('一覧表'!AY158="","",'一覧表'!AY158)</f>
      </c>
      <c r="AL153" s="173">
        <f>IF(AJ153="",IF(AK153="","",VALUE(('一覧表'!CA158)&amp;('一覧表'!BA158))),VALUE(('一覧表'!AX158)&amp;('一覧表'!X158)))</f>
      </c>
      <c r="AM153" s="172">
        <f>IF(AJ153="",IF(AK153="","",VALUE(RIGHT('一覧表'!BZ158,1))),VALUE(RIGHT('一覧表'!AW158,1)))</f>
      </c>
      <c r="AN153" s="172">
        <f>IF(AJ153="",IF(AK153="","",VALUE(('一覧表'!CA158))),VALUE(('一覧表'!AX158)))</f>
      </c>
      <c r="AO153" s="172">
        <f>IF(AL153="","",VLOOKUP(AL153,'リレー個票'!$AG$1:$AK$24,5))</f>
      </c>
      <c r="AP153" s="172">
        <f t="shared" si="13"/>
      </c>
      <c r="AQ153" s="174">
        <f t="shared" si="14"/>
      </c>
    </row>
    <row r="154" spans="2:43" ht="15">
      <c r="B154" s="44">
        <v>149</v>
      </c>
      <c r="C154" s="13">
        <f>IF('一覧表'!E159="","",'[1]所属'!$E$4)</f>
      </c>
      <c r="D154" s="14"/>
      <c r="E154" s="33"/>
      <c r="F154" s="33">
        <f>IF('一覧表'!E159="","",'一覧表'!D159)</f>
      </c>
      <c r="G154" s="14">
        <f>'一覧表'!E159</f>
      </c>
      <c r="H154" s="14">
        <f>IF('一覧表'!E159="","",ASC('[3]選手名簿'!$H155))</f>
      </c>
      <c r="I154" s="14">
        <f t="shared" si="10"/>
      </c>
      <c r="J154" s="14">
        <f>IF('一覧表'!G159="男",1,IF('一覧表'!G159="女",2,""))</f>
      </c>
      <c r="K154" s="14">
        <f>'一覧表'!H159</f>
      </c>
      <c r="L154" s="14">
        <f>IF('一覧表'!E159="","",'[3]選手名簿'!$K155)</f>
      </c>
      <c r="M154" s="14">
        <f>IF('一覧表'!E159="","",CONCATENATE('[3]選手名簿'!$L155,'[3]選手名簿'!$M155))</f>
      </c>
      <c r="N154" s="14">
        <f>IF('一覧表'!E159="","",'[1]所属'!$F$4)</f>
      </c>
      <c r="O154" s="46">
        <f>IF('一覧表'!E159="","",23)</f>
      </c>
      <c r="P154" s="14">
        <f>'一覧表'!K159</f>
      </c>
      <c r="Q154" s="14">
        <f>IF(P154="","",'一覧表'!L159)</f>
      </c>
      <c r="R154" s="14"/>
      <c r="S154" s="14">
        <f t="shared" si="11"/>
      </c>
      <c r="T154" s="14">
        <f>'一覧表'!N159</f>
      </c>
      <c r="U154" s="14">
        <f>IF(T154="","",'一覧表'!O159)</f>
      </c>
      <c r="V154" s="14"/>
      <c r="W154" s="14">
        <f t="shared" si="12"/>
      </c>
      <c r="X154" s="14"/>
      <c r="Y154" s="14"/>
      <c r="Z154" s="14"/>
      <c r="AA154" s="14"/>
      <c r="AB154" s="14">
        <f>'一覧表'!AX159</f>
      </c>
      <c r="AC154" s="14"/>
      <c r="AD154" s="14"/>
      <c r="AE154" s="14"/>
      <c r="AF154" s="14">
        <f>'一覧表'!CA159</f>
      </c>
      <c r="AG154" s="14"/>
      <c r="AH154" s="34"/>
      <c r="AI154" s="15"/>
      <c r="AJ154" s="172">
        <f>IF('一覧表'!V159="","",'一覧表'!V159)</f>
      </c>
      <c r="AK154" s="172">
        <f>IF('一覧表'!AY159="","",'一覧表'!AY159)</f>
      </c>
      <c r="AL154" s="173">
        <f>IF(AJ154="",IF(AK154="","",VALUE(('一覧表'!CA159)&amp;('一覧表'!BA159))),VALUE(('一覧表'!AX159)&amp;('一覧表'!X159)))</f>
      </c>
      <c r="AM154" s="172">
        <f>IF(AJ154="",IF(AK154="","",VALUE(RIGHT('一覧表'!BZ159,1))),VALUE(RIGHT('一覧表'!AW159,1)))</f>
      </c>
      <c r="AN154" s="172">
        <f>IF(AJ154="",IF(AK154="","",VALUE(('一覧表'!CA159))),VALUE(('一覧表'!AX159)))</f>
      </c>
      <c r="AO154" s="172">
        <f>IF(AL154="","",VLOOKUP(AL154,'リレー個票'!$AG$1:$AK$24,5))</f>
      </c>
      <c r="AP154" s="172">
        <f t="shared" si="13"/>
      </c>
      <c r="AQ154" s="174">
        <f t="shared" si="14"/>
      </c>
    </row>
    <row r="155" spans="2:43" ht="15">
      <c r="B155" s="44">
        <v>150</v>
      </c>
      <c r="C155" s="16">
        <f>IF('一覧表'!E160="","",'[1]所属'!$E$4)</f>
      </c>
      <c r="D155" s="17"/>
      <c r="E155" s="35"/>
      <c r="F155" s="35">
        <f>IF('一覧表'!E160="","",'一覧表'!D160)</f>
      </c>
      <c r="G155" s="17">
        <f>'一覧表'!E160</f>
      </c>
      <c r="H155" s="17">
        <f>IF('一覧表'!E160="","",ASC('[3]選手名簿'!$H156))</f>
      </c>
      <c r="I155" s="17">
        <f t="shared" si="10"/>
      </c>
      <c r="J155" s="17">
        <f>IF('一覧表'!G160="男",1,IF('一覧表'!G160="女",2,""))</f>
      </c>
      <c r="K155" s="17">
        <f>'一覧表'!H160</f>
      </c>
      <c r="L155" s="17">
        <f>IF('一覧表'!E160="","",'[3]選手名簿'!$K156)</f>
      </c>
      <c r="M155" s="17">
        <f>IF('一覧表'!E160="","",CONCATENATE('[3]選手名簿'!$L156,'[3]選手名簿'!$M156))</f>
      </c>
      <c r="N155" s="17">
        <f>IF('一覧表'!E160="","",'[1]所属'!$F$4)</f>
      </c>
      <c r="O155" s="46">
        <f>IF('一覧表'!E160="","",23)</f>
      </c>
      <c r="P155" s="17">
        <f>'一覧表'!K160</f>
      </c>
      <c r="Q155" s="17">
        <f>IF(P155="","",'一覧表'!L160)</f>
      </c>
      <c r="R155" s="17"/>
      <c r="S155" s="17">
        <f t="shared" si="11"/>
      </c>
      <c r="T155" s="17">
        <f>'一覧表'!N160</f>
      </c>
      <c r="U155" s="17">
        <f>IF(T155="","",'一覧表'!O160)</f>
      </c>
      <c r="V155" s="17"/>
      <c r="W155" s="17">
        <f t="shared" si="12"/>
      </c>
      <c r="X155" s="17"/>
      <c r="Y155" s="17"/>
      <c r="Z155" s="17"/>
      <c r="AA155" s="17"/>
      <c r="AB155" s="17">
        <f>'一覧表'!AX160</f>
      </c>
      <c r="AC155" s="17"/>
      <c r="AD155" s="17"/>
      <c r="AE155" s="17"/>
      <c r="AF155" s="17">
        <f>'一覧表'!CA160</f>
      </c>
      <c r="AG155" s="17"/>
      <c r="AH155" s="36"/>
      <c r="AI155" s="18"/>
      <c r="AJ155" s="172">
        <f>IF('一覧表'!V160="","",'一覧表'!V160)</f>
      </c>
      <c r="AK155" s="172">
        <f>IF('一覧表'!AY160="","",'一覧表'!AY160)</f>
      </c>
      <c r="AL155" s="173">
        <f>IF(AJ155="",IF(AK155="","",VALUE(('一覧表'!CA160)&amp;('一覧表'!BA160))),VALUE(('一覧表'!AX160)&amp;('一覧表'!X160)))</f>
      </c>
      <c r="AM155" s="172">
        <f>IF(AJ155="",IF(AK155="","",VALUE(RIGHT('一覧表'!BZ160,1))),VALUE(RIGHT('一覧表'!AW160,1)))</f>
      </c>
      <c r="AN155" s="172">
        <f>IF(AJ155="",IF(AK155="","",VALUE(('一覧表'!CA160))),VALUE(('一覧表'!AX160)))</f>
      </c>
      <c r="AO155" s="172">
        <f>IF(AL155="","",VLOOKUP(AL155,'リレー個票'!$AG$1:$AK$24,5))</f>
      </c>
      <c r="AP155" s="172">
        <f t="shared" si="13"/>
      </c>
      <c r="AQ155" s="174">
        <f t="shared" si="14"/>
      </c>
    </row>
  </sheetData>
  <sheetProtection password="FA54" sheet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鈴鹿陸協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中学申込(鈴亀地区）</dc:title>
  <dc:subject/>
  <dc:creator>鈴鹿陸協</dc:creator>
  <cp:keywords/>
  <dc:description/>
  <cp:lastModifiedBy>安治 太田</cp:lastModifiedBy>
  <cp:lastPrinted>2012-05-23T04:19:42Z</cp:lastPrinted>
  <dcterms:created xsi:type="dcterms:W3CDTF">2005-04-06T12:42:39Z</dcterms:created>
  <dcterms:modified xsi:type="dcterms:W3CDTF">2024-04-08T10:42:55Z</dcterms:modified>
  <cp:category/>
  <cp:version/>
  <cp:contentType/>
  <cp:contentStatus/>
  <cp:revision>1</cp:revision>
</cp:coreProperties>
</file>